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работа\Питание\"/>
    </mc:Choice>
  </mc:AlternateContent>
  <bookViews>
    <workbookView xWindow="0" yWindow="0" windowWidth="28800" windowHeight="11835"/>
  </bookViews>
  <sheets>
    <sheet name="7-11 лет" sheetId="1" r:id="rId1"/>
  </sheets>
  <definedNames>
    <definedName name="Бел_кол">#REF!</definedName>
    <definedName name="Бл_кол">#REF!</definedName>
    <definedName name="В_1">#REF!</definedName>
    <definedName name="В_К">#REF!</definedName>
    <definedName name="Втор_имя">#REF!</definedName>
    <definedName name="Выход_кол">#REF!</definedName>
    <definedName name="Группа">#REF!</definedName>
    <definedName name="Дата_Печати">#REF!</definedName>
    <definedName name="Дата_Сост">#REF!</definedName>
    <definedName name="День">#REF!</definedName>
    <definedName name="Жиры_кол">#REF!</definedName>
    <definedName name="З_1">#REF!</definedName>
    <definedName name="З_К">#REF!</definedName>
    <definedName name="Зав_имя">#REF!</definedName>
    <definedName name="Кал_кол">#REF!</definedName>
    <definedName name="О_1">#REF!</definedName>
    <definedName name="О_К">#REF!</definedName>
    <definedName name="Обед_имя">#REF!</definedName>
    <definedName name="Отдел">#REF!</definedName>
    <definedName name="Прием_кол">#REF!</definedName>
    <definedName name="Разд_кол">#REF!</definedName>
    <definedName name="Рец_кол">#REF!</definedName>
    <definedName name="С3">'7-11 лет'!$A$3</definedName>
    <definedName name="Угл_кол">#REF!</definedName>
    <definedName name="Учреждение">#REF!</definedName>
    <definedName name="Физ_Норма">#REF!</definedName>
    <definedName name="Цена_кол">#REF!</definedName>
  </definedNames>
  <calcPr calcId="152511"/>
</workbook>
</file>

<file path=xl/calcChain.xml><?xml version="1.0" encoding="utf-8"?>
<calcChain xmlns="http://schemas.openxmlformats.org/spreadsheetml/2006/main">
  <c r="CD590" i="1" l="1"/>
  <c r="C589" i="1"/>
  <c r="C588" i="1"/>
  <c r="C587" i="1"/>
  <c r="C586" i="1"/>
  <c r="C585" i="1"/>
  <c r="C584" i="1"/>
  <c r="CD582" i="1"/>
  <c r="C581" i="1"/>
  <c r="C580" i="1"/>
  <c r="C579" i="1"/>
  <c r="C578" i="1"/>
  <c r="C577" i="1"/>
  <c r="CD575" i="1"/>
  <c r="C574" i="1"/>
  <c r="C573" i="1"/>
  <c r="C572" i="1"/>
  <c r="C571" i="1"/>
  <c r="C570" i="1"/>
  <c r="C569" i="1"/>
  <c r="C568" i="1"/>
  <c r="CD566" i="1"/>
  <c r="C565" i="1"/>
  <c r="C564" i="1"/>
  <c r="CD562" i="1"/>
  <c r="C561" i="1"/>
  <c r="C560" i="1"/>
  <c r="C559" i="1"/>
  <c r="C558" i="1"/>
  <c r="CD547" i="1"/>
  <c r="C546" i="1"/>
  <c r="C545" i="1"/>
  <c r="C544" i="1"/>
  <c r="C543" i="1"/>
  <c r="C542" i="1"/>
  <c r="C541" i="1"/>
  <c r="C540" i="1"/>
  <c r="CD538" i="1"/>
  <c r="C537" i="1"/>
  <c r="C536" i="1"/>
  <c r="C535" i="1"/>
  <c r="CD533" i="1"/>
  <c r="C532" i="1"/>
  <c r="C531" i="1"/>
  <c r="C530" i="1"/>
  <c r="C529" i="1"/>
  <c r="C528" i="1"/>
  <c r="C527" i="1"/>
  <c r="C526" i="1"/>
  <c r="C525" i="1"/>
  <c r="CD523" i="1"/>
  <c r="C522" i="1"/>
  <c r="C521" i="1"/>
  <c r="CD519" i="1"/>
  <c r="C518" i="1"/>
  <c r="C517" i="1"/>
  <c r="C516" i="1"/>
  <c r="C515" i="1"/>
  <c r="C514" i="1"/>
  <c r="C513" i="1"/>
  <c r="CD502" i="1"/>
  <c r="C501" i="1"/>
  <c r="C500" i="1"/>
  <c r="C499" i="1"/>
  <c r="C498" i="1"/>
  <c r="C497" i="1"/>
  <c r="C496" i="1"/>
  <c r="C495" i="1"/>
  <c r="CD493" i="1"/>
  <c r="C492" i="1"/>
  <c r="C491" i="1"/>
  <c r="CD489" i="1"/>
  <c r="C488" i="1"/>
  <c r="C487" i="1"/>
  <c r="C486" i="1"/>
  <c r="C485" i="1"/>
  <c r="C484" i="1"/>
  <c r="C483" i="1"/>
  <c r="CD481" i="1"/>
  <c r="C480" i="1"/>
  <c r="C479" i="1"/>
  <c r="CD477" i="1"/>
  <c r="C476" i="1"/>
  <c r="C475" i="1"/>
  <c r="C474" i="1"/>
  <c r="C473" i="1"/>
  <c r="C472" i="1"/>
  <c r="C471" i="1"/>
  <c r="C470" i="1"/>
  <c r="CD459" i="1"/>
  <c r="C458" i="1"/>
  <c r="C457" i="1"/>
  <c r="C456" i="1"/>
  <c r="C455" i="1"/>
  <c r="C454" i="1"/>
  <c r="CD452" i="1"/>
  <c r="C451" i="1"/>
  <c r="C450" i="1"/>
  <c r="C449" i="1"/>
  <c r="C448" i="1"/>
  <c r="CD446" i="1"/>
  <c r="C445" i="1"/>
  <c r="C444" i="1"/>
  <c r="C443" i="1"/>
  <c r="C442" i="1"/>
  <c r="C441" i="1"/>
  <c r="C440" i="1"/>
  <c r="C439" i="1"/>
  <c r="C438" i="1"/>
  <c r="CD436" i="1"/>
  <c r="C435" i="1"/>
  <c r="C434" i="1"/>
  <c r="CD432" i="1"/>
  <c r="C431" i="1"/>
  <c r="C430" i="1"/>
  <c r="C429" i="1"/>
  <c r="C428" i="1"/>
  <c r="C427" i="1"/>
  <c r="CD416" i="1" l="1"/>
  <c r="C415" i="1"/>
  <c r="C414" i="1"/>
  <c r="C413" i="1"/>
  <c r="C412" i="1"/>
  <c r="C411" i="1"/>
  <c r="C410" i="1"/>
  <c r="CD408" i="1"/>
  <c r="C407" i="1"/>
  <c r="C406" i="1"/>
  <c r="CD404" i="1"/>
  <c r="C403" i="1"/>
  <c r="C402" i="1"/>
  <c r="C401" i="1"/>
  <c r="C400" i="1"/>
  <c r="C399" i="1"/>
  <c r="C398" i="1"/>
  <c r="C397" i="1"/>
  <c r="CD395" i="1"/>
  <c r="C394" i="1"/>
  <c r="C393" i="1"/>
  <c r="CD391" i="1"/>
  <c r="C390" i="1"/>
  <c r="C389" i="1"/>
  <c r="C388" i="1"/>
  <c r="C387" i="1"/>
  <c r="C386" i="1"/>
  <c r="CD375" i="1"/>
  <c r="C374" i="1"/>
  <c r="C373" i="1"/>
  <c r="C372" i="1"/>
  <c r="C371" i="1"/>
  <c r="C370" i="1"/>
  <c r="C369" i="1"/>
  <c r="CD367" i="1"/>
  <c r="C366" i="1"/>
  <c r="C365" i="1"/>
  <c r="C364" i="1"/>
  <c r="CD362" i="1"/>
  <c r="C361" i="1"/>
  <c r="C360" i="1"/>
  <c r="C359" i="1"/>
  <c r="C358" i="1"/>
  <c r="C357" i="1"/>
  <c r="C356" i="1"/>
  <c r="C355" i="1"/>
  <c r="CD353" i="1"/>
  <c r="C352" i="1"/>
  <c r="C351" i="1"/>
  <c r="CD349" i="1"/>
  <c r="C348" i="1"/>
  <c r="C347" i="1"/>
  <c r="C346" i="1"/>
  <c r="C345" i="1"/>
  <c r="CD334" i="1" l="1"/>
  <c r="C333" i="1"/>
  <c r="C332" i="1"/>
  <c r="C331" i="1"/>
  <c r="C330" i="1"/>
  <c r="C329" i="1"/>
  <c r="C328" i="1"/>
  <c r="CD326" i="1"/>
  <c r="C325" i="1"/>
  <c r="C324" i="1"/>
  <c r="CD322" i="1"/>
  <c r="C321" i="1"/>
  <c r="C320" i="1"/>
  <c r="C319" i="1"/>
  <c r="C318" i="1"/>
  <c r="C317" i="1"/>
  <c r="C316" i="1"/>
  <c r="C315" i="1"/>
  <c r="CD313" i="1"/>
  <c r="C312" i="1"/>
  <c r="C311" i="1"/>
  <c r="CD309" i="1"/>
  <c r="C308" i="1"/>
  <c r="C307" i="1"/>
  <c r="C306" i="1"/>
  <c r="C305" i="1"/>
  <c r="C304" i="1"/>
  <c r="CD293" i="1"/>
  <c r="C292" i="1"/>
  <c r="C291" i="1"/>
  <c r="C290" i="1"/>
  <c r="C289" i="1"/>
  <c r="C288" i="1"/>
  <c r="C287" i="1"/>
  <c r="CD285" i="1"/>
  <c r="C284" i="1"/>
  <c r="C283" i="1"/>
  <c r="C282" i="1"/>
  <c r="C281" i="1"/>
  <c r="CD279" i="1"/>
  <c r="C278" i="1"/>
  <c r="C277" i="1"/>
  <c r="C276" i="1"/>
  <c r="C275" i="1"/>
  <c r="C274" i="1"/>
  <c r="C273" i="1"/>
  <c r="CD271" i="1"/>
  <c r="C270" i="1"/>
  <c r="C269" i="1"/>
  <c r="CD267" i="1"/>
  <c r="C266" i="1"/>
  <c r="C265" i="1"/>
  <c r="C264" i="1"/>
  <c r="C263" i="1"/>
  <c r="C262" i="1"/>
  <c r="C261" i="1"/>
  <c r="CD250" i="1"/>
  <c r="C249" i="1"/>
  <c r="C248" i="1"/>
  <c r="C247" i="1"/>
  <c r="C246" i="1"/>
  <c r="C245" i="1"/>
  <c r="CD243" i="1"/>
  <c r="C242" i="1"/>
  <c r="C241" i="1"/>
  <c r="C240" i="1"/>
  <c r="C239" i="1"/>
  <c r="CD237" i="1"/>
  <c r="C236" i="1"/>
  <c r="C235" i="1"/>
  <c r="C234" i="1"/>
  <c r="C233" i="1"/>
  <c r="C232" i="1"/>
  <c r="C231" i="1"/>
  <c r="CD229" i="1"/>
  <c r="C228" i="1"/>
  <c r="C227" i="1"/>
  <c r="CD225" i="1"/>
  <c r="C224" i="1"/>
  <c r="C223" i="1"/>
  <c r="C222" i="1"/>
  <c r="C221" i="1"/>
  <c r="CD210" i="1"/>
  <c r="C209" i="1"/>
  <c r="C208" i="1"/>
  <c r="C207" i="1"/>
  <c r="C206" i="1"/>
  <c r="C205" i="1"/>
  <c r="CD203" i="1"/>
  <c r="A203" i="1"/>
  <c r="C202" i="1"/>
  <c r="C201" i="1"/>
  <c r="CD199" i="1"/>
  <c r="C198" i="1"/>
  <c r="C197" i="1"/>
  <c r="C196" i="1"/>
  <c r="C195" i="1"/>
  <c r="C194" i="1"/>
  <c r="C193" i="1"/>
  <c r="C192" i="1"/>
  <c r="C191" i="1"/>
  <c r="CD189" i="1"/>
  <c r="C188" i="1"/>
  <c r="C187" i="1"/>
  <c r="CD185" i="1"/>
  <c r="C184" i="1"/>
  <c r="C183" i="1"/>
  <c r="C182" i="1"/>
  <c r="C181" i="1"/>
  <c r="C180" i="1"/>
  <c r="CD169" i="1"/>
  <c r="C168" i="1"/>
  <c r="C167" i="1"/>
  <c r="C166" i="1"/>
  <c r="C165" i="1"/>
  <c r="C164" i="1"/>
  <c r="C163" i="1"/>
  <c r="CD161" i="1"/>
  <c r="C160" i="1"/>
  <c r="C159" i="1"/>
  <c r="C158" i="1"/>
  <c r="CD156" i="1"/>
  <c r="C155" i="1"/>
  <c r="C154" i="1"/>
  <c r="C153" i="1"/>
  <c r="C152" i="1"/>
  <c r="C151" i="1"/>
  <c r="C150" i="1"/>
  <c r="CD148" i="1"/>
  <c r="C147" i="1"/>
  <c r="C146" i="1"/>
  <c r="CD144" i="1"/>
  <c r="C143" i="1"/>
  <c r="C142" i="1"/>
  <c r="C141" i="1"/>
  <c r="C140" i="1"/>
  <c r="C139" i="1"/>
  <c r="CD128" i="1"/>
  <c r="C127" i="1"/>
  <c r="C126" i="1"/>
  <c r="C125" i="1"/>
  <c r="C124" i="1"/>
  <c r="C123" i="1"/>
  <c r="CD121" i="1"/>
  <c r="C120" i="1"/>
  <c r="C119" i="1"/>
  <c r="C118" i="1"/>
  <c r="C117" i="1"/>
  <c r="C116" i="1"/>
  <c r="CD114" i="1"/>
  <c r="C113" i="1"/>
  <c r="C112" i="1"/>
  <c r="C111" i="1"/>
  <c r="C110" i="1"/>
  <c r="C109" i="1"/>
  <c r="C108" i="1"/>
  <c r="C107" i="1"/>
  <c r="C106" i="1"/>
  <c r="CD104" i="1"/>
  <c r="C103" i="1"/>
  <c r="C102" i="1"/>
  <c r="CD100" i="1"/>
  <c r="C99" i="1"/>
  <c r="C98" i="1"/>
  <c r="C97" i="1"/>
  <c r="C96" i="1"/>
  <c r="C95" i="1"/>
  <c r="CD84" i="1"/>
  <c r="C83" i="1"/>
  <c r="C82" i="1"/>
  <c r="C81" i="1"/>
  <c r="C80" i="1"/>
  <c r="C79" i="1"/>
  <c r="C78" i="1"/>
  <c r="CD76" i="1"/>
  <c r="C75" i="1"/>
  <c r="C74" i="1"/>
  <c r="C73" i="1"/>
  <c r="CD71" i="1"/>
  <c r="C70" i="1"/>
  <c r="C69" i="1"/>
  <c r="C68" i="1"/>
  <c r="C67" i="1"/>
  <c r="C66" i="1"/>
  <c r="C65" i="1"/>
  <c r="C64" i="1"/>
  <c r="C63" i="1"/>
  <c r="CD61" i="1"/>
  <c r="C60" i="1"/>
  <c r="C59" i="1"/>
  <c r="CD57" i="1"/>
  <c r="C56" i="1"/>
  <c r="A56" i="1"/>
  <c r="C55" i="1"/>
  <c r="C54" i="1"/>
  <c r="C53" i="1"/>
  <c r="CD42" i="1" l="1"/>
  <c r="CD34" i="1"/>
  <c r="CD29" i="1"/>
  <c r="CD21" i="1"/>
  <c r="CD17" i="1"/>
  <c r="C41" i="1"/>
  <c r="C40" i="1"/>
  <c r="C39" i="1"/>
  <c r="C38" i="1"/>
  <c r="C37" i="1"/>
  <c r="C36" i="1"/>
  <c r="C33" i="1"/>
  <c r="C32" i="1"/>
  <c r="C31" i="1"/>
  <c r="C28" i="1"/>
  <c r="C27" i="1"/>
  <c r="C26" i="1"/>
  <c r="C25" i="1"/>
  <c r="C24" i="1"/>
  <c r="C23" i="1"/>
  <c r="C20" i="1"/>
  <c r="C19" i="1"/>
  <c r="C16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<sst xmlns="http://schemas.openxmlformats.org/spreadsheetml/2006/main" count="1929" uniqueCount="333">
  <si>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</si>
  <si>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</si>
  <si>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</si>
  <si>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</si>
  <si>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</si>
  <si>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</si>
  <si>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</si>
  <si>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</si>
  <si>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</si>
  <si>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</si>
  <si>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</si>
  <si>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</si>
  <si>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</si>
  <si>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</si>
  <si>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</si>
  <si>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</si>
  <si>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</si>
  <si>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</si>
  <si>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</si>
  <si>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</si>
  <si>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</si>
  <si>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</si>
  <si>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</si>
  <si>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</si>
  <si>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</si>
  <si>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</si>
  <si>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</si>
  <si>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</si>
  <si>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</si>
  <si>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</si>
  <si>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</si>
  <si>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</si>
  <si>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</si>
  <si>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</si>
  <si>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</si>
  <si>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</si>
  <si>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</si>
  <si>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</si>
  <si>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</si>
  <si>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</si>
  <si>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</si>
  <si>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</si>
  <si>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</si>
  <si>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</si>
  <si>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</si>
  <si>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</si>
  <si>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</si>
  <si>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</si>
  <si>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</si>
  <si>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</si>
  <si>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</si>
  <si>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</si>
  <si>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</si>
  <si>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</si>
  <si>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</si>
  <si>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</si>
  <si>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</si>
  <si>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</si>
  <si>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</si>
  <si>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</si>
  <si>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</si>
  <si>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</si>
  <si>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</si>
  <si>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</si>
  <si>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</si>
  <si>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</si>
  <si>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</si>
  <si>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</si>
  <si>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</si>
  <si>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</si>
  <si>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</si>
  <si>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</si>
  <si>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</si>
  <si>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</si>
  <si>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</si>
  <si>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Минеральные элементы (мг)</t>
  </si>
  <si>
    <t>№</t>
  </si>
  <si>
    <t>Витамины</t>
  </si>
  <si>
    <t>РЭ,мкг</t>
  </si>
  <si>
    <t>ТЭ,мг</t>
  </si>
  <si>
    <t>В1,мг</t>
  </si>
  <si>
    <t>С,мг</t>
  </si>
  <si>
    <t>А,мкг</t>
  </si>
  <si>
    <t>Завтрак</t>
  </si>
  <si>
    <t>Масло сливочное</t>
  </si>
  <si>
    <t>Сыр</t>
  </si>
  <si>
    <t>Итого за 'Завтрак'</t>
  </si>
  <si>
    <t>2-й Завтрак</t>
  </si>
  <si>
    <t>Печенье, пряники, вафли</t>
  </si>
  <si>
    <t>Итого за '2-й Завтрак'</t>
  </si>
  <si>
    <t>Обед</t>
  </si>
  <si>
    <t>Итого за 'Обед'</t>
  </si>
  <si>
    <t>Полдник</t>
  </si>
  <si>
    <t>Фрукты свежие бананы</t>
  </si>
  <si>
    <t>Итого за 'Полдник'</t>
  </si>
  <si>
    <t>Ужин</t>
  </si>
  <si>
    <t>Итого за 'Ужин'</t>
  </si>
  <si>
    <t>Итого за день</t>
  </si>
  <si>
    <t>1 день</t>
  </si>
  <si>
    <t>№78, сб.2021г.</t>
  </si>
  <si>
    <t>№1.3, сб.2021г.</t>
  </si>
  <si>
    <t>№1.4, сб.2021г.</t>
  </si>
  <si>
    <t>№10.1, сб.2021г.</t>
  </si>
  <si>
    <t>№304, сб.2021г.</t>
  </si>
  <si>
    <t>№1.5, сб.2021г.</t>
  </si>
  <si>
    <t>№26, сб.2021г.</t>
  </si>
  <si>
    <t>№64, сб.2021г.</t>
  </si>
  <si>
    <t>№119, сб.2021г.</t>
  </si>
  <si>
    <t>ТК</t>
  </si>
  <si>
    <t>№1.6, сб.2021г.</t>
  </si>
  <si>
    <t>№264, сб.2021г.</t>
  </si>
  <si>
    <t>№309, сб.2021г.</t>
  </si>
  <si>
    <t>№49, сб.2021г.</t>
  </si>
  <si>
    <t>№90, сб.2021г.</t>
  </si>
  <si>
    <t>№297, сб.2021г.</t>
  </si>
  <si>
    <t xml:space="preserve">Суп молочный с макаронными изделиями </t>
  </si>
  <si>
    <t>Яйца вареные</t>
  </si>
  <si>
    <t>Кофейный напиток на молоке</t>
  </si>
  <si>
    <t>Сок яблочный</t>
  </si>
  <si>
    <t xml:space="preserve">Салат из свеклы с изюмом </t>
  </si>
  <si>
    <t xml:space="preserve">Суп картофельный с клецками </t>
  </si>
  <si>
    <t xml:space="preserve">Плов из говядины </t>
  </si>
  <si>
    <t xml:space="preserve">Напиток "Витошка" витаминный </t>
  </si>
  <si>
    <t xml:space="preserve">Пирожки печеные с яблоками </t>
  </si>
  <si>
    <t xml:space="preserve">Компот из плодов или ягод сушеных </t>
  </si>
  <si>
    <t>Икра кабачковая</t>
  </si>
  <si>
    <t xml:space="preserve">Рыба, запеченная с картофелем </t>
  </si>
  <si>
    <t xml:space="preserve">Чай с лимоном и сахаром </t>
  </si>
  <si>
    <t xml:space="preserve">Кефир </t>
  </si>
  <si>
    <t xml:space="preserve">Батон </t>
  </si>
  <si>
    <t xml:space="preserve">Хлеб пшеничный </t>
  </si>
  <si>
    <t xml:space="preserve">Хлеб ржаной </t>
  </si>
  <si>
    <t>2 день</t>
  </si>
  <si>
    <t>№239, сб.2021г.</t>
  </si>
  <si>
    <t xml:space="preserve">Запеканка из творога </t>
  </si>
  <si>
    <t>№306, сб.2021г.</t>
  </si>
  <si>
    <t xml:space="preserve">Какао с молоком </t>
  </si>
  <si>
    <t>Фрукты свежие яблоки</t>
  </si>
  <si>
    <t>№36, сб.2021г.</t>
  </si>
  <si>
    <t xml:space="preserve">Салат "Мазайка" </t>
  </si>
  <si>
    <t>№58, сб.2021г.</t>
  </si>
  <si>
    <t>Борщ с капустой и картофелем</t>
  </si>
  <si>
    <t>№96, сб.2021г.</t>
  </si>
  <si>
    <t xml:space="preserve">Гуляш  </t>
  </si>
  <si>
    <t>№146, сб.2021г.</t>
  </si>
  <si>
    <t>Картофельное пюре</t>
  </si>
  <si>
    <t>№311, сб.2021г.</t>
  </si>
  <si>
    <t>Компот из свежих плодов</t>
  </si>
  <si>
    <t>№280, сб.2021г.</t>
  </si>
  <si>
    <t xml:space="preserve">Ватрушка с творогом </t>
  </si>
  <si>
    <t>№299, сб.2021г.</t>
  </si>
  <si>
    <t xml:space="preserve">Молоко кипяченое </t>
  </si>
  <si>
    <t>№132, сб.2021г.</t>
  </si>
  <si>
    <t xml:space="preserve">Куры отварные с соусом </t>
  </si>
  <si>
    <t>№184, сб.2021г.</t>
  </si>
  <si>
    <t xml:space="preserve">Каша перловая рассыпчатая </t>
  </si>
  <si>
    <t xml:space="preserve">Йогурт </t>
  </si>
  <si>
    <t>3 день</t>
  </si>
  <si>
    <t>№234, сб.2021г.</t>
  </si>
  <si>
    <t xml:space="preserve">Омлет натуральный </t>
  </si>
  <si>
    <t xml:space="preserve">Кофейный напиток на молоке </t>
  </si>
  <si>
    <t>Вафли</t>
  </si>
  <si>
    <t>Салат "Белоснежка"</t>
  </si>
  <si>
    <t>№65, сб.2021г.</t>
  </si>
  <si>
    <t xml:space="preserve">Суп картофельный с бобовыми и гренками </t>
  </si>
  <si>
    <t>№100, сб.2021г.</t>
  </si>
  <si>
    <t xml:space="preserve">Котлета "Здоровье" </t>
  </si>
  <si>
    <t>№248, сб.2021г.</t>
  </si>
  <si>
    <t xml:space="preserve">Соус томатный </t>
  </si>
  <si>
    <t>№227, сб.2021г.</t>
  </si>
  <si>
    <t xml:space="preserve">Рожки отварные </t>
  </si>
  <si>
    <t>Чай с лимоном и сахаром</t>
  </si>
  <si>
    <t>Сок персиковый</t>
  </si>
  <si>
    <t>№79, сб.2021г.</t>
  </si>
  <si>
    <t xml:space="preserve">Рыба припущенная с соусом </t>
  </si>
  <si>
    <t>№7.5, сб.2021г.</t>
  </si>
  <si>
    <t>Пюре из бобовых с маслом</t>
  </si>
  <si>
    <t>Кисель с витаминами  "Витошка"</t>
  </si>
  <si>
    <t>4 день</t>
  </si>
  <si>
    <t>№192, сб.2021г.</t>
  </si>
  <si>
    <t xml:space="preserve">Каша овсяная "Геркулес" молочная вязкая </t>
  </si>
  <si>
    <t>№32, сб.2021г.</t>
  </si>
  <si>
    <t xml:space="preserve">Салат "Школьный" </t>
  </si>
  <si>
    <t>№55, сб.2021г.</t>
  </si>
  <si>
    <t xml:space="preserve">Щи из свежей капусты с картофелем  </t>
  </si>
  <si>
    <t>№138, сб.2021г.</t>
  </si>
  <si>
    <t xml:space="preserve">Плов из курицы </t>
  </si>
  <si>
    <t xml:space="preserve">Ватрушка с повидлом </t>
  </si>
  <si>
    <t>ТК.</t>
  </si>
  <si>
    <t xml:space="preserve">Чай с сахаром </t>
  </si>
  <si>
    <t>№81, сб.2021г.</t>
  </si>
  <si>
    <t xml:space="preserve">Рыба запеченная в омлете </t>
  </si>
  <si>
    <t>№145, сб.2021г.</t>
  </si>
  <si>
    <t xml:space="preserve">Картофель в молоке </t>
  </si>
  <si>
    <t>Кисель витаминный</t>
  </si>
  <si>
    <t>5 день</t>
  </si>
  <si>
    <t xml:space="preserve">Суп молочный с рожками </t>
  </si>
  <si>
    <t>№10, сб.2021г.</t>
  </si>
  <si>
    <t xml:space="preserve">Салат из белокочанной капусты, моркови и кукурузы </t>
  </si>
  <si>
    <t>№67, сб.2021г.</t>
  </si>
  <si>
    <t xml:space="preserve">Суп крестьянский с крупой </t>
  </si>
  <si>
    <t>№97, сб.2021г.</t>
  </si>
  <si>
    <t xml:space="preserve">Гуляш из отварной говядины </t>
  </si>
  <si>
    <t>№183, сб.2021г.</t>
  </si>
  <si>
    <t xml:space="preserve">Каша гречневая рассыпчатая </t>
  </si>
  <si>
    <t>№241, сб.2021г.</t>
  </si>
  <si>
    <t xml:space="preserve">Сырники из творога </t>
  </si>
  <si>
    <t>№300, сб.2021г.</t>
  </si>
  <si>
    <t>№82, сб.2021г.</t>
  </si>
  <si>
    <t xml:space="preserve">Рыба отварная с соусом польским </t>
  </si>
  <si>
    <t>№158, сб.2021г.</t>
  </si>
  <si>
    <t xml:space="preserve">Рагу из овощей </t>
  </si>
  <si>
    <t>6 день</t>
  </si>
  <si>
    <t>№209, сб.2021г.</t>
  </si>
  <si>
    <t xml:space="preserve">Каша пшеничная молочная жидкая </t>
  </si>
  <si>
    <t>Печенье</t>
  </si>
  <si>
    <t>№33, сб.2021г.</t>
  </si>
  <si>
    <t>Салат "Пестрый"</t>
  </si>
  <si>
    <t>№59, сб.2021г.</t>
  </si>
  <si>
    <t xml:space="preserve">Рассольник домашний </t>
  </si>
  <si>
    <t>№143, сб.2021г.</t>
  </si>
  <si>
    <t>Птица, тушенная в соусе с овощами</t>
  </si>
  <si>
    <t>№302, сб.2021г.</t>
  </si>
  <si>
    <t>№319, сб.2021г.</t>
  </si>
  <si>
    <t xml:space="preserve">Напиток из плодов шиповника </t>
  </si>
  <si>
    <t>№125, сб.2021г.</t>
  </si>
  <si>
    <t>Рагу из мяса</t>
  </si>
  <si>
    <t>Хлеб ржаной</t>
  </si>
  <si>
    <t>7 день</t>
  </si>
  <si>
    <t>№76, сб.2021г.</t>
  </si>
  <si>
    <t xml:space="preserve">Суп молочный с крупой (пшено) </t>
  </si>
  <si>
    <t>№43, сб.2021г.</t>
  </si>
  <si>
    <t xml:space="preserve">Винегрет с сельдью  </t>
  </si>
  <si>
    <t>№69, сб.2021г.</t>
  </si>
  <si>
    <t xml:space="preserve">Суп из овощей </t>
  </si>
  <si>
    <t>№98, сб.2021г.</t>
  </si>
  <si>
    <t xml:space="preserve">Жаркое по-домашнему  </t>
  </si>
  <si>
    <t>Напиток "Витошка" витаминный</t>
  </si>
  <si>
    <t>Хлеб пшеничный</t>
  </si>
  <si>
    <t>Сыр (порциями)</t>
  </si>
  <si>
    <t>Фрукты свежие груши</t>
  </si>
  <si>
    <t>№131, сб.2021г.</t>
  </si>
  <si>
    <t xml:space="preserve">Сосиски, сардельки отварные с соусом </t>
  </si>
  <si>
    <t xml:space="preserve">Макаронные изделия отварные </t>
  </si>
  <si>
    <t>8 день</t>
  </si>
  <si>
    <t>№200, сб.2021г.</t>
  </si>
  <si>
    <t xml:space="preserve">Каша из смеси круп(гречневая, овсяная, перловая, пшеннная) с изюмом вязкая </t>
  </si>
  <si>
    <t>№41, сб.2021г.</t>
  </si>
  <si>
    <t xml:space="preserve">Салат "Студенческий" </t>
  </si>
  <si>
    <t>№147, сб.2021г.</t>
  </si>
  <si>
    <t xml:space="preserve">Картофель тушеный  </t>
  </si>
  <si>
    <t>Сок гранатовый</t>
  </si>
  <si>
    <t>№105, сб.2021г.</t>
  </si>
  <si>
    <t xml:space="preserve">Зразы "Школьные" </t>
  </si>
  <si>
    <t>№182, сб.2021г.</t>
  </si>
  <si>
    <t>Пюре овощное</t>
  </si>
  <si>
    <t xml:space="preserve">Чай с повидлом </t>
  </si>
  <si>
    <t>9 день</t>
  </si>
  <si>
    <t>№236, сб.2021г.</t>
  </si>
  <si>
    <t>Омлет с морковью (вареный на пару)</t>
  </si>
  <si>
    <t>№3, сб.2021г.</t>
  </si>
  <si>
    <t xml:space="preserve">Бутерброд  с сыром  </t>
  </si>
  <si>
    <t xml:space="preserve">Сельдь с луком </t>
  </si>
  <si>
    <t xml:space="preserve">Борщ с капустой и картофелем </t>
  </si>
  <si>
    <t>№108, сб.2021г.</t>
  </si>
  <si>
    <t xml:space="preserve">Тефтели из говядины </t>
  </si>
  <si>
    <t>№158, сб. 2021г.</t>
  </si>
  <si>
    <t>Рагу из овощей</t>
  </si>
  <si>
    <t>№134, сб.2021г.</t>
  </si>
  <si>
    <t xml:space="preserve">Фрикадельки из кур </t>
  </si>
  <si>
    <t>№159, сб.2021г.</t>
  </si>
  <si>
    <t xml:space="preserve">Картофель и овощи, тушеные в соусе </t>
  </si>
  <si>
    <t>10 день</t>
  </si>
  <si>
    <t>№208, сб.2021г.</t>
  </si>
  <si>
    <t xml:space="preserve">Каша пшенная молочная жидкая </t>
  </si>
  <si>
    <t>Яйцо вареное</t>
  </si>
  <si>
    <t>№21, сб.2021г.</t>
  </si>
  <si>
    <t xml:space="preserve">Салат витаминный </t>
  </si>
  <si>
    <t xml:space="preserve">Овощи тушеные с мясом </t>
  </si>
  <si>
    <t xml:space="preserve">Кисель с витаминами "Витошка" </t>
  </si>
  <si>
    <t>№244, сб 2021г.</t>
  </si>
  <si>
    <t xml:space="preserve">Запеканка из творога с морковью </t>
  </si>
  <si>
    <t>№80, сб.2021г.</t>
  </si>
  <si>
    <t>Рыба, тушенная в томате с овощами</t>
  </si>
  <si>
    <t>№8.3, сб.2021г.</t>
  </si>
  <si>
    <t>Рис с овощами</t>
  </si>
  <si>
    <t>11 день</t>
  </si>
  <si>
    <t>№198, сб.2021г.</t>
  </si>
  <si>
    <t xml:space="preserve">Каша манная вязкая с изюмом </t>
  </si>
  <si>
    <t xml:space="preserve">Кофейный напиток на молоке  </t>
  </si>
  <si>
    <t>№40, сб.2021г.</t>
  </si>
  <si>
    <t xml:space="preserve">Салат "Степной" </t>
  </si>
  <si>
    <t>№70, сб.2021г.</t>
  </si>
  <si>
    <t xml:space="preserve">Свекольник </t>
  </si>
  <si>
    <t>№136, сб.2021г.</t>
  </si>
  <si>
    <t>Котлеты рубленые из птицы с соусом томатным</t>
  </si>
  <si>
    <t>№11.94а, сб.Самс.1995г.</t>
  </si>
  <si>
    <t xml:space="preserve">Компот из кураги, изюма, чернослива </t>
  </si>
  <si>
    <t>Фрукты свежие банан</t>
  </si>
  <si>
    <t>№126, сб.2021г.</t>
  </si>
  <si>
    <t xml:space="preserve">Голубцы ленивые </t>
  </si>
  <si>
    <t>12 день</t>
  </si>
  <si>
    <t xml:space="preserve">Суп молочный с вермишелью </t>
  </si>
  <si>
    <t xml:space="preserve">Салат "Пестрый" </t>
  </si>
  <si>
    <t>№56, сб.2021г.</t>
  </si>
  <si>
    <t xml:space="preserve">Рассольник ленинградский </t>
  </si>
  <si>
    <t xml:space="preserve">Рагу из мяса </t>
  </si>
  <si>
    <t xml:space="preserve">Рыба припущенная </t>
  </si>
  <si>
    <t>№149, сб.2021г.</t>
  </si>
  <si>
    <t xml:space="preserve">Овощи, припущенные в молочном соусе </t>
  </si>
  <si>
    <t>13 день</t>
  </si>
  <si>
    <t>№207, сб.2021г.</t>
  </si>
  <si>
    <t xml:space="preserve">Каша рисовая молочная жидкая </t>
  </si>
  <si>
    <t>№8, сб.2021г.</t>
  </si>
  <si>
    <t xml:space="preserve">Салат из белокочанной капусты с яблоками </t>
  </si>
  <si>
    <t>№73, сб.2021г.</t>
  </si>
  <si>
    <t xml:space="preserve">Уха с крупой </t>
  </si>
  <si>
    <t>№94, сб.2021г.</t>
  </si>
  <si>
    <t xml:space="preserve">Бефстроганов из отварного мяса </t>
  </si>
  <si>
    <t>№556, сб.2004г.</t>
  </si>
  <si>
    <t xml:space="preserve">Сложный гарнир (карт.пюре +морковь припущен) </t>
  </si>
  <si>
    <t xml:space="preserve">Пряники </t>
  </si>
  <si>
    <t>№123, сб.2021г.</t>
  </si>
  <si>
    <t xml:space="preserve">Рулет с луком и яйцом </t>
  </si>
  <si>
    <t>№182, сб.2021г..</t>
  </si>
  <si>
    <t xml:space="preserve">Пюре овощное </t>
  </si>
  <si>
    <t>14 день</t>
  </si>
  <si>
    <t>№229, сб.2021г.</t>
  </si>
  <si>
    <t xml:space="preserve">Макаронные изделия с тертым сыром </t>
  </si>
  <si>
    <t>№42, сб.2021г.</t>
  </si>
  <si>
    <t xml:space="preserve">Винегрет овощной  </t>
  </si>
  <si>
    <t>№7.6, сб 2021г.</t>
  </si>
  <si>
    <t>Пюре из бобовых и картофеля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</si>
</sst>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0" xfId="0" quotePrefix="1" applyFont="1" applyAlignment="1">
      <alignment wrapText="1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2" fontId="4" fillId="0" borderId="2" xfId="0" applyNumberFormat="1" applyFont="1" applyBorder="1"/>
    <xf numFmtId="0" fontId="4" fillId="0" borderId="8" xfId="0" applyFont="1" applyBorder="1"/>
    <xf numFmtId="0" fontId="4" fillId="0" borderId="8" xfId="0" applyFont="1" applyBorder="1" applyAlignment="1">
      <alignment wrapText="1"/>
    </xf>
    <xf numFmtId="2" fontId="4" fillId="0" borderId="8" xfId="0" applyNumberFormat="1" applyFont="1" applyBorder="1"/>
    <xf numFmtId="0" fontId="6" fillId="0" borderId="0" xfId="0" applyFont="1" applyAlignment="1">
      <alignment wrapText="1"/>
    </xf>
    <xf numFmtId="2" fontId="6" fillId="0" borderId="0" xfId="0" applyNumberFormat="1" applyFont="1"/>
    <xf numFmtId="0" fontId="6" fillId="0" borderId="0" xfId="0" applyFont="1"/>
    <xf numFmtId="0" fontId="6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9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Q1849"/>
  <sheetViews>
    <sheetView tabSelected="1" topLeftCell="A534" zoomScaleNormal="100" workbookViewId="0">
      <selection activeCell="AC548" sqref="AC548"/>
    </sheetView>
  </sheetViews>
  <sheetFormatPr defaultColWidth="0" defaultRowHeight="15.75" x14ac:dyDescent="0.25"/>
  <cols>
    <col min="1" max="1" width="25.85546875" style="1" customWidth="1"/>
    <col min="2" max="2" width="58.85546875" style="16" customWidth="1"/>
    <col min="3" max="3" width="7.28515625" style="1" customWidth="1"/>
    <col min="4" max="4" width="5.85546875" style="1" customWidth="1"/>
    <col min="5" max="5" width="10.140625" style="1" customWidth="1"/>
    <col min="6" max="6" width="6.28515625" style="1" customWidth="1"/>
    <col min="7" max="7" width="10.85546875" style="1" customWidth="1"/>
    <col min="8" max="8" width="8.42578125" style="1" customWidth="1"/>
    <col min="9" max="9" width="8.140625" style="1" customWidth="1"/>
    <col min="10" max="22" width="0" style="1" hidden="1" customWidth="1"/>
    <col min="23" max="25" width="5.7109375" style="1" customWidth="1"/>
    <col min="26" max="26" width="4.7109375" style="1" customWidth="1"/>
    <col min="27" max="27" width="5.7109375" style="1" customWidth="1"/>
    <col min="28" max="28" width="5.7109375" style="1" hidden="1" customWidth="1"/>
    <col min="29" max="29" width="7" style="1" customWidth="1"/>
    <col min="30" max="31" width="5.7109375" style="1" customWidth="1"/>
    <col min="32" max="34" width="5.7109375" style="1" hidden="1" customWidth="1"/>
    <col min="35" max="35" width="5.7109375" style="1" customWidth="1"/>
    <col min="36" max="80" width="0" style="1" hidden="1" customWidth="1"/>
    <col min="81" max="81" width="7" style="10" customWidth="1"/>
    <col min="82" max="16384" width="0" style="1" hidden="1"/>
  </cols>
  <sheetData>
    <row r="1" spans="1:95" ht="0.75" customHeight="1" x14ac:dyDescent="0.25">
      <c r="B1" s="1"/>
      <c r="CC1" s="1"/>
    </row>
    <row r="2" spans="1:95" ht="20.25" customHeight="1" x14ac:dyDescent="0.45">
      <c r="A2" s="39" t="s">
        <v>7</v>
      </c>
      <c r="B2" s="39"/>
      <c r="C2" s="39"/>
      <c r="D2" s="39"/>
      <c r="E2" s="39"/>
      <c r="F2" s="39"/>
      <c r="G2" s="39"/>
      <c r="H2" s="39"/>
      <c r="I2" s="39"/>
      <c r="CC2" s="1"/>
    </row>
    <row r="3" spans="1:95" s="7" customFormat="1" x14ac:dyDescent="0.25">
      <c r="A3" s="8"/>
      <c r="B3" s="8" t="s">
        <v>98</v>
      </c>
      <c r="C3" s="8"/>
      <c r="D3" s="9"/>
      <c r="E3" s="8"/>
      <c r="F3" s="8"/>
      <c r="G3" s="8"/>
      <c r="H3" s="8"/>
      <c r="I3" s="8"/>
    </row>
    <row r="4" spans="1:95" hidden="1" x14ac:dyDescent="0.25">
      <c r="B4" s="1"/>
      <c r="CC4" s="1"/>
    </row>
    <row r="5" spans="1:95" x14ac:dyDescent="0.25">
      <c r="B5" s="2"/>
      <c r="C5" s="6"/>
      <c r="D5" s="3"/>
      <c r="E5" s="3"/>
      <c r="F5" s="3"/>
      <c r="G5" s="3"/>
      <c r="H5" s="3"/>
      <c r="I5" s="3"/>
      <c r="CC5" s="1"/>
    </row>
    <row r="6" spans="1:95" ht="7.5" customHeight="1" x14ac:dyDescent="0.25">
      <c r="B6" s="1"/>
      <c r="CC6" s="1"/>
    </row>
    <row r="7" spans="1:95" hidden="1" x14ac:dyDescent="0.25">
      <c r="B7" s="1"/>
      <c r="CC7" s="1"/>
    </row>
    <row r="8" spans="1:95" s="5" customFormat="1" ht="14.25" customHeight="1" x14ac:dyDescent="0.25">
      <c r="A8" s="40" t="s">
        <v>76</v>
      </c>
      <c r="B8" s="36" t="s">
        <v>0</v>
      </c>
      <c r="C8" s="36" t="s">
        <v>6</v>
      </c>
      <c r="D8" s="36" t="s">
        <v>2</v>
      </c>
      <c r="E8" s="36"/>
      <c r="F8" s="36" t="s">
        <v>9</v>
      </c>
      <c r="G8" s="36"/>
      <c r="H8" s="36" t="s">
        <v>8</v>
      </c>
      <c r="I8" s="37" t="s">
        <v>5</v>
      </c>
      <c r="J8" s="5" t="s">
        <v>10</v>
      </c>
      <c r="K8" s="5" t="s">
        <v>11</v>
      </c>
      <c r="L8" s="5" t="s">
        <v>74</v>
      </c>
      <c r="M8" s="5" t="s">
        <v>12</v>
      </c>
      <c r="N8" s="5" t="s">
        <v>13</v>
      </c>
      <c r="O8" s="5" t="s">
        <v>14</v>
      </c>
      <c r="P8" s="5" t="s">
        <v>15</v>
      </c>
      <c r="Q8" s="5" t="s">
        <v>16</v>
      </c>
      <c r="R8" s="5" t="s">
        <v>17</v>
      </c>
      <c r="S8" s="5" t="s">
        <v>18</v>
      </c>
      <c r="T8" s="5" t="s">
        <v>19</v>
      </c>
      <c r="U8" s="5" t="s">
        <v>20</v>
      </c>
      <c r="V8" s="5" t="s">
        <v>21</v>
      </c>
      <c r="W8" s="33" t="s">
        <v>75</v>
      </c>
      <c r="X8" s="33"/>
      <c r="Y8" s="33"/>
      <c r="Z8" s="33"/>
      <c r="AA8" s="34" t="s">
        <v>77</v>
      </c>
      <c r="AB8" s="34"/>
      <c r="AC8" s="34"/>
      <c r="AD8" s="34"/>
      <c r="AE8" s="34"/>
      <c r="AF8" s="34"/>
      <c r="AG8" s="34"/>
      <c r="AH8" s="34"/>
      <c r="AI8" s="35"/>
      <c r="AJ8" s="5" t="s">
        <v>30</v>
      </c>
      <c r="AK8" s="5" t="s">
        <v>31</v>
      </c>
      <c r="AL8" s="5" t="s">
        <v>32</v>
      </c>
      <c r="AM8" s="5" t="s">
        <v>33</v>
      </c>
      <c r="AN8" s="5" t="s">
        <v>34</v>
      </c>
      <c r="AO8" s="5" t="s">
        <v>35</v>
      </c>
      <c r="AP8" s="5" t="s">
        <v>36</v>
      </c>
      <c r="AQ8" s="5" t="s">
        <v>37</v>
      </c>
      <c r="AR8" s="5" t="s">
        <v>38</v>
      </c>
      <c r="AS8" s="5" t="s">
        <v>39</v>
      </c>
      <c r="AT8" s="5" t="s">
        <v>40</v>
      </c>
      <c r="AU8" s="5" t="s">
        <v>41</v>
      </c>
      <c r="AV8" s="5" t="s">
        <v>42</v>
      </c>
      <c r="AW8" s="5" t="s">
        <v>43</v>
      </c>
      <c r="AX8" s="5" t="s">
        <v>44</v>
      </c>
      <c r="AY8" s="5" t="s">
        <v>45</v>
      </c>
      <c r="AZ8" s="5" t="s">
        <v>46</v>
      </c>
      <c r="BA8" s="5" t="s">
        <v>47</v>
      </c>
      <c r="BB8" s="5" t="s">
        <v>48</v>
      </c>
      <c r="BC8" s="5" t="s">
        <v>49</v>
      </c>
      <c r="BD8" s="5" t="s">
        <v>50</v>
      </c>
      <c r="BE8" s="5" t="s">
        <v>51</v>
      </c>
      <c r="BF8" s="5" t="s">
        <v>52</v>
      </c>
      <c r="BG8" s="5" t="s">
        <v>53</v>
      </c>
      <c r="BH8" s="5" t="s">
        <v>54</v>
      </c>
      <c r="BI8" s="5" t="s">
        <v>55</v>
      </c>
      <c r="BJ8" s="5" t="s">
        <v>56</v>
      </c>
      <c r="BK8" s="5" t="s">
        <v>57</v>
      </c>
      <c r="BL8" s="5" t="s">
        <v>58</v>
      </c>
      <c r="BM8" s="5" t="s">
        <v>59</v>
      </c>
      <c r="BN8" s="5" t="s">
        <v>60</v>
      </c>
      <c r="BO8" s="5" t="s">
        <v>61</v>
      </c>
      <c r="BP8" s="5" t="s">
        <v>62</v>
      </c>
      <c r="BQ8" s="5" t="s">
        <v>63</v>
      </c>
      <c r="BR8" s="5" t="s">
        <v>64</v>
      </c>
      <c r="BS8" s="5" t="s">
        <v>65</v>
      </c>
      <c r="BT8" s="5" t="s">
        <v>66</v>
      </c>
      <c r="BU8" s="5" t="s">
        <v>67</v>
      </c>
      <c r="BV8" s="5" t="s">
        <v>68</v>
      </c>
      <c r="BW8" s="5" t="s">
        <v>69</v>
      </c>
      <c r="BX8" s="5" t="s">
        <v>70</v>
      </c>
      <c r="BY8" s="5" t="s">
        <v>71</v>
      </c>
      <c r="BZ8" s="5" t="s">
        <v>72</v>
      </c>
      <c r="CA8" s="5" t="s">
        <v>73</v>
      </c>
      <c r="CB8" s="13"/>
      <c r="CC8" s="31"/>
    </row>
    <row r="9" spans="1:95" s="5" customFormat="1" ht="15.75" customHeight="1" x14ac:dyDescent="0.25">
      <c r="A9" s="41"/>
      <c r="B9" s="36"/>
      <c r="C9" s="36"/>
      <c r="D9" s="4" t="s">
        <v>1</v>
      </c>
      <c r="E9" s="4" t="s">
        <v>3</v>
      </c>
      <c r="F9" s="4" t="s">
        <v>1</v>
      </c>
      <c r="G9" s="4" t="s">
        <v>4</v>
      </c>
      <c r="H9" s="36"/>
      <c r="I9" s="38"/>
      <c r="W9" s="12" t="s">
        <v>22</v>
      </c>
      <c r="X9" s="12" t="s">
        <v>23</v>
      </c>
      <c r="Y9" s="12" t="s">
        <v>24</v>
      </c>
      <c r="Z9" s="12" t="s">
        <v>25</v>
      </c>
      <c r="AA9" s="12" t="s">
        <v>82</v>
      </c>
      <c r="AB9" s="12" t="s">
        <v>26</v>
      </c>
      <c r="AC9" s="12" t="s">
        <v>78</v>
      </c>
      <c r="AD9" s="12" t="s">
        <v>79</v>
      </c>
      <c r="AE9" s="12" t="s">
        <v>80</v>
      </c>
      <c r="AF9" s="12" t="s">
        <v>27</v>
      </c>
      <c r="AG9" s="12" t="s">
        <v>28</v>
      </c>
      <c r="AH9" s="12" t="s">
        <v>29</v>
      </c>
      <c r="AI9" s="14" t="s">
        <v>81</v>
      </c>
      <c r="CB9" s="13"/>
      <c r="CC9" s="32"/>
    </row>
    <row r="10" spans="1:95" s="5" customFormat="1" ht="15" x14ac:dyDescent="0.25">
      <c r="B10" s="17" t="s">
        <v>83</v>
      </c>
      <c r="C10" s="11"/>
      <c r="D10" s="11"/>
      <c r="E10" s="11"/>
      <c r="F10" s="11"/>
      <c r="G10" s="11"/>
      <c r="H10" s="11"/>
      <c r="I10" s="11"/>
      <c r="CC10" s="11"/>
    </row>
    <row r="11" spans="1:95" s="21" customFormat="1" ht="15" x14ac:dyDescent="0.25">
      <c r="A11" s="21" t="s">
        <v>99</v>
      </c>
      <c r="B11" s="22" t="s">
        <v>115</v>
      </c>
      <c r="C11" s="23" t="str">
        <f>"150"</f>
        <v>150</v>
      </c>
      <c r="D11" s="23">
        <v>3.7</v>
      </c>
      <c r="E11" s="23">
        <v>2.62</v>
      </c>
      <c r="F11" s="23">
        <v>2.88</v>
      </c>
      <c r="G11" s="23">
        <v>0.16</v>
      </c>
      <c r="H11" s="23">
        <v>13.05</v>
      </c>
      <c r="I11" s="23">
        <v>92.076981600000011</v>
      </c>
      <c r="J11" s="21">
        <v>2.2000000000000002</v>
      </c>
      <c r="K11" s="21">
        <v>0.03</v>
      </c>
      <c r="L11" s="21">
        <v>1.53</v>
      </c>
      <c r="M11" s="21">
        <v>0</v>
      </c>
      <c r="N11" s="21">
        <v>5.25</v>
      </c>
      <c r="O11" s="21">
        <v>7.39</v>
      </c>
      <c r="P11" s="21">
        <v>0.4</v>
      </c>
      <c r="Q11" s="21">
        <v>0</v>
      </c>
      <c r="R11" s="21">
        <v>0</v>
      </c>
      <c r="S11" s="21">
        <v>0.09</v>
      </c>
      <c r="T11" s="21">
        <v>1.44</v>
      </c>
      <c r="U11" s="21">
        <v>335.78</v>
      </c>
      <c r="V11" s="21">
        <v>128.87</v>
      </c>
      <c r="W11" s="21">
        <v>99.63</v>
      </c>
      <c r="X11" s="21">
        <v>12.78</v>
      </c>
      <c r="Y11" s="21">
        <v>80.239999999999995</v>
      </c>
      <c r="Z11" s="21">
        <v>0.27</v>
      </c>
      <c r="AA11" s="21">
        <v>15.05</v>
      </c>
      <c r="AB11" s="21">
        <v>10.85</v>
      </c>
      <c r="AC11" s="21">
        <v>27.64</v>
      </c>
      <c r="AD11" s="21">
        <v>0.19</v>
      </c>
      <c r="AE11" s="21">
        <v>0.04</v>
      </c>
      <c r="AF11" s="21">
        <v>0.11</v>
      </c>
      <c r="AG11" s="21">
        <v>0.19</v>
      </c>
      <c r="AH11" s="21">
        <v>1.07</v>
      </c>
      <c r="AI11" s="21">
        <v>0.47</v>
      </c>
      <c r="AJ11" s="21">
        <v>0</v>
      </c>
      <c r="AK11" s="21">
        <v>53.99</v>
      </c>
      <c r="AL11" s="21">
        <v>49.35</v>
      </c>
      <c r="AM11" s="21">
        <v>92.46</v>
      </c>
      <c r="AN11" s="21">
        <v>28.85</v>
      </c>
      <c r="AO11" s="21">
        <v>17.61</v>
      </c>
      <c r="AP11" s="21">
        <v>35.76</v>
      </c>
      <c r="AQ11" s="21">
        <v>11.7</v>
      </c>
      <c r="AR11" s="21">
        <v>57.37</v>
      </c>
      <c r="AS11" s="21">
        <v>37.92</v>
      </c>
      <c r="AT11" s="21">
        <v>45.75</v>
      </c>
      <c r="AU11" s="21">
        <v>39.21</v>
      </c>
      <c r="AV11" s="21">
        <v>23.03</v>
      </c>
      <c r="AW11" s="21">
        <v>40.1</v>
      </c>
      <c r="AX11" s="21">
        <v>352.26</v>
      </c>
      <c r="AY11" s="21">
        <v>0</v>
      </c>
      <c r="AZ11" s="21">
        <v>111</v>
      </c>
      <c r="BA11" s="21">
        <v>57.46</v>
      </c>
      <c r="BB11" s="21">
        <v>28.83</v>
      </c>
      <c r="BC11" s="21">
        <v>22.85</v>
      </c>
      <c r="BD11" s="21">
        <v>0.04</v>
      </c>
      <c r="BE11" s="21">
        <v>0.01</v>
      </c>
      <c r="BF11" s="21">
        <v>0.01</v>
      </c>
      <c r="BG11" s="21">
        <v>0.02</v>
      </c>
      <c r="BH11" s="21">
        <v>0.03</v>
      </c>
      <c r="BI11" s="21">
        <v>0.08</v>
      </c>
      <c r="BJ11" s="21">
        <v>0</v>
      </c>
      <c r="BK11" s="21">
        <v>0.28000000000000003</v>
      </c>
      <c r="BL11" s="21">
        <v>0</v>
      </c>
      <c r="BM11" s="21">
        <v>0.08</v>
      </c>
      <c r="BN11" s="21">
        <v>0</v>
      </c>
      <c r="BO11" s="21">
        <v>0</v>
      </c>
      <c r="BP11" s="21">
        <v>0</v>
      </c>
      <c r="BQ11" s="21">
        <v>0.01</v>
      </c>
      <c r="BR11" s="21">
        <v>0.03</v>
      </c>
      <c r="BS11" s="21">
        <v>0.24</v>
      </c>
      <c r="BT11" s="21">
        <v>0</v>
      </c>
      <c r="BU11" s="21">
        <v>0</v>
      </c>
      <c r="BV11" s="21">
        <v>0.06</v>
      </c>
      <c r="BW11" s="21">
        <v>0</v>
      </c>
      <c r="BX11" s="21">
        <v>0</v>
      </c>
      <c r="BY11" s="21">
        <v>0</v>
      </c>
      <c r="BZ11" s="21">
        <v>0</v>
      </c>
      <c r="CA11" s="21">
        <v>0</v>
      </c>
      <c r="CB11" s="21">
        <v>114.85</v>
      </c>
      <c r="CC11" s="23"/>
      <c r="CE11" s="21">
        <v>16.86</v>
      </c>
      <c r="CG11" s="21">
        <v>0</v>
      </c>
      <c r="CH11" s="21">
        <v>0</v>
      </c>
      <c r="CI11" s="21">
        <v>0</v>
      </c>
      <c r="CJ11" s="21">
        <v>0</v>
      </c>
      <c r="CK11" s="21">
        <v>0</v>
      </c>
      <c r="CL11" s="21">
        <v>0</v>
      </c>
      <c r="CM11" s="21">
        <v>0</v>
      </c>
      <c r="CN11" s="21">
        <v>0</v>
      </c>
      <c r="CO11" s="21">
        <v>0</v>
      </c>
      <c r="CP11" s="21">
        <v>1.2</v>
      </c>
      <c r="CQ11" s="21">
        <v>0.78</v>
      </c>
    </row>
    <row r="12" spans="1:95" s="21" customFormat="1" ht="15" x14ac:dyDescent="0.25">
      <c r="A12" s="21" t="s">
        <v>100</v>
      </c>
      <c r="B12" s="22" t="s">
        <v>84</v>
      </c>
      <c r="C12" s="23" t="str">
        <f>"5"</f>
        <v>5</v>
      </c>
      <c r="D12" s="23">
        <v>0.03</v>
      </c>
      <c r="E12" s="23">
        <v>0.03</v>
      </c>
      <c r="F12" s="23">
        <v>3.63</v>
      </c>
      <c r="G12" s="23">
        <v>0</v>
      </c>
      <c r="H12" s="23">
        <v>0.04</v>
      </c>
      <c r="I12" s="23">
        <v>32.877000000000002</v>
      </c>
      <c r="J12" s="21">
        <v>2.68</v>
      </c>
      <c r="K12" s="21">
        <v>0.13</v>
      </c>
      <c r="L12" s="21">
        <v>0</v>
      </c>
      <c r="M12" s="21">
        <v>0</v>
      </c>
      <c r="N12" s="21">
        <v>0.04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0.01</v>
      </c>
      <c r="U12" s="21">
        <v>0.35</v>
      </c>
      <c r="V12" s="21">
        <v>0.75</v>
      </c>
      <c r="W12" s="21">
        <v>0.6</v>
      </c>
      <c r="X12" s="21">
        <v>0</v>
      </c>
      <c r="Y12" s="21">
        <v>0.95</v>
      </c>
      <c r="Z12" s="21">
        <v>0.01</v>
      </c>
      <c r="AA12" s="21">
        <v>29.5</v>
      </c>
      <c r="AB12" s="21">
        <v>19</v>
      </c>
      <c r="AC12" s="21">
        <v>32.65</v>
      </c>
      <c r="AD12" s="21">
        <v>0.05</v>
      </c>
      <c r="AE12" s="21">
        <v>0</v>
      </c>
      <c r="AF12" s="21">
        <v>0.01</v>
      </c>
      <c r="AG12" s="21">
        <v>0</v>
      </c>
      <c r="AH12" s="21">
        <v>0.01</v>
      </c>
      <c r="AI12" s="21">
        <v>0</v>
      </c>
      <c r="AJ12" s="21">
        <v>0</v>
      </c>
      <c r="AK12" s="21">
        <v>1.3</v>
      </c>
      <c r="AL12" s="21">
        <v>1.25</v>
      </c>
      <c r="AM12" s="21">
        <v>2.35</v>
      </c>
      <c r="AN12" s="21">
        <v>1.4</v>
      </c>
      <c r="AO12" s="21">
        <v>0.55000000000000004</v>
      </c>
      <c r="AP12" s="21">
        <v>1.5</v>
      </c>
      <c r="AQ12" s="21">
        <v>1.35</v>
      </c>
      <c r="AR12" s="21">
        <v>1.3</v>
      </c>
      <c r="AS12" s="21">
        <v>1.1000000000000001</v>
      </c>
      <c r="AT12" s="21">
        <v>0.8</v>
      </c>
      <c r="AU12" s="21">
        <v>1.8</v>
      </c>
      <c r="AV12" s="21">
        <v>1.1000000000000001</v>
      </c>
      <c r="AW12" s="21">
        <v>0.75</v>
      </c>
      <c r="AX12" s="21">
        <v>4.45</v>
      </c>
      <c r="AY12" s="21">
        <v>0</v>
      </c>
      <c r="AZ12" s="21">
        <v>1.5</v>
      </c>
      <c r="BA12" s="21">
        <v>1.7</v>
      </c>
      <c r="BB12" s="21">
        <v>1.3</v>
      </c>
      <c r="BC12" s="21">
        <v>0.3</v>
      </c>
      <c r="BD12" s="21">
        <v>0.19</v>
      </c>
      <c r="BE12" s="21">
        <v>0.04</v>
      </c>
      <c r="BF12" s="21">
        <v>0.04</v>
      </c>
      <c r="BG12" s="21">
        <v>0.09</v>
      </c>
      <c r="BH12" s="21">
        <v>0.12</v>
      </c>
      <c r="BI12" s="21">
        <v>0.39</v>
      </c>
      <c r="BJ12" s="21">
        <v>0</v>
      </c>
      <c r="BK12" s="21">
        <v>1.23</v>
      </c>
      <c r="BL12" s="21">
        <v>0</v>
      </c>
      <c r="BM12" s="21">
        <v>0.38</v>
      </c>
      <c r="BN12" s="21">
        <v>0</v>
      </c>
      <c r="BO12" s="21">
        <v>0</v>
      </c>
      <c r="BP12" s="21">
        <v>0</v>
      </c>
      <c r="BQ12" s="21">
        <v>0.04</v>
      </c>
      <c r="BR12" s="21">
        <v>0.14000000000000001</v>
      </c>
      <c r="BS12" s="21">
        <v>1.1399999999999999</v>
      </c>
      <c r="BT12" s="21">
        <v>0</v>
      </c>
      <c r="BU12" s="21">
        <v>0</v>
      </c>
      <c r="BV12" s="21">
        <v>0.04</v>
      </c>
      <c r="BW12" s="21">
        <v>0</v>
      </c>
      <c r="BX12" s="21">
        <v>0</v>
      </c>
      <c r="BY12" s="21">
        <v>0</v>
      </c>
      <c r="BZ12" s="21">
        <v>0</v>
      </c>
      <c r="CA12" s="21">
        <v>0</v>
      </c>
      <c r="CB12" s="21">
        <v>0.8</v>
      </c>
      <c r="CC12" s="23"/>
      <c r="CE12" s="21">
        <v>32.67</v>
      </c>
      <c r="CG12" s="21">
        <v>0</v>
      </c>
      <c r="CH12" s="21">
        <v>0</v>
      </c>
      <c r="CI12" s="21">
        <v>0</v>
      </c>
      <c r="CJ12" s="21">
        <v>0</v>
      </c>
      <c r="CK12" s="21">
        <v>0</v>
      </c>
      <c r="CL12" s="21">
        <v>0</v>
      </c>
      <c r="CM12" s="21">
        <v>0</v>
      </c>
      <c r="CN12" s="21">
        <v>0</v>
      </c>
      <c r="CO12" s="21">
        <v>0</v>
      </c>
      <c r="CP12" s="21">
        <v>0</v>
      </c>
      <c r="CQ12" s="21">
        <v>0</v>
      </c>
    </row>
    <row r="13" spans="1:95" s="21" customFormat="1" ht="15" x14ac:dyDescent="0.25">
      <c r="A13" s="21" t="s">
        <v>101</v>
      </c>
      <c r="B13" s="22" t="s">
        <v>85</v>
      </c>
      <c r="C13" s="23" t="str">
        <f>"10"</f>
        <v>10</v>
      </c>
      <c r="D13" s="23">
        <v>2.63</v>
      </c>
      <c r="E13" s="23">
        <v>2.63</v>
      </c>
      <c r="F13" s="23">
        <v>2.66</v>
      </c>
      <c r="G13" s="23">
        <v>0</v>
      </c>
      <c r="H13" s="23">
        <v>0</v>
      </c>
      <c r="I13" s="23">
        <v>35.06</v>
      </c>
      <c r="J13" s="21">
        <v>1.53</v>
      </c>
      <c r="K13" s="21">
        <v>0</v>
      </c>
      <c r="L13" s="21">
        <v>1.53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0.2</v>
      </c>
      <c r="T13" s="21">
        <v>0.43</v>
      </c>
      <c r="U13" s="21">
        <v>0</v>
      </c>
      <c r="V13" s="21">
        <v>10</v>
      </c>
      <c r="W13" s="21">
        <v>100</v>
      </c>
      <c r="X13" s="21">
        <v>5.5</v>
      </c>
      <c r="Y13" s="21">
        <v>60</v>
      </c>
      <c r="Z13" s="21">
        <v>7.0000000000000007E-2</v>
      </c>
      <c r="AA13" s="21">
        <v>21</v>
      </c>
      <c r="AB13" s="21">
        <v>17</v>
      </c>
      <c r="AC13" s="21">
        <v>23.8</v>
      </c>
      <c r="AD13" s="21">
        <v>0.04</v>
      </c>
      <c r="AE13" s="21">
        <v>0</v>
      </c>
      <c r="AF13" s="21">
        <v>0.04</v>
      </c>
      <c r="AG13" s="21">
        <v>0.02</v>
      </c>
      <c r="AH13" s="21">
        <v>0.68</v>
      </c>
      <c r="AI13" s="21">
        <v>7.0000000000000007E-2</v>
      </c>
      <c r="AJ13" s="21">
        <v>0</v>
      </c>
      <c r="AK13" s="21">
        <v>157</v>
      </c>
      <c r="AL13" s="21">
        <v>117</v>
      </c>
      <c r="AM13" s="21">
        <v>230</v>
      </c>
      <c r="AN13" s="21">
        <v>158</v>
      </c>
      <c r="AO13" s="21">
        <v>56</v>
      </c>
      <c r="AP13" s="21">
        <v>95</v>
      </c>
      <c r="AQ13" s="21">
        <v>70</v>
      </c>
      <c r="AR13" s="21">
        <v>134</v>
      </c>
      <c r="AS13" s="21">
        <v>76</v>
      </c>
      <c r="AT13" s="21">
        <v>87</v>
      </c>
      <c r="AU13" s="21">
        <v>156</v>
      </c>
      <c r="AV13" s="21">
        <v>70</v>
      </c>
      <c r="AW13" s="21">
        <v>51</v>
      </c>
      <c r="AX13" s="21">
        <v>517</v>
      </c>
      <c r="AY13" s="21">
        <v>0</v>
      </c>
      <c r="AZ13" s="21">
        <v>273</v>
      </c>
      <c r="BA13" s="21">
        <v>129</v>
      </c>
      <c r="BB13" s="21">
        <v>139</v>
      </c>
      <c r="BC13" s="21">
        <v>21.5</v>
      </c>
      <c r="BD13" s="21">
        <v>0</v>
      </c>
      <c r="BE13" s="21">
        <v>0.01</v>
      </c>
      <c r="BF13" s="21">
        <v>0.04</v>
      </c>
      <c r="BG13" s="21">
        <v>0.11</v>
      </c>
      <c r="BH13" s="21">
        <v>0.13</v>
      </c>
      <c r="BI13" s="21">
        <v>0.33</v>
      </c>
      <c r="BJ13" s="21">
        <v>0.04</v>
      </c>
      <c r="BK13" s="21">
        <v>0.7</v>
      </c>
      <c r="BL13" s="21">
        <v>0.01</v>
      </c>
      <c r="BM13" s="21">
        <v>0.16</v>
      </c>
      <c r="BN13" s="21">
        <v>0.01</v>
      </c>
      <c r="BO13" s="21">
        <v>0</v>
      </c>
      <c r="BP13" s="21">
        <v>0</v>
      </c>
      <c r="BQ13" s="21">
        <v>0</v>
      </c>
      <c r="BR13" s="21">
        <v>7.0000000000000007E-2</v>
      </c>
      <c r="BS13" s="21">
        <v>0.52</v>
      </c>
      <c r="BT13" s="21">
        <v>0</v>
      </c>
      <c r="BU13" s="21">
        <v>0</v>
      </c>
      <c r="BV13" s="21">
        <v>7.0000000000000007E-2</v>
      </c>
      <c r="BW13" s="21">
        <v>0</v>
      </c>
      <c r="BX13" s="21">
        <v>0</v>
      </c>
      <c r="BY13" s="21">
        <v>0</v>
      </c>
      <c r="BZ13" s="21">
        <v>0</v>
      </c>
      <c r="CA13" s="21">
        <v>0</v>
      </c>
      <c r="CB13" s="21">
        <v>4.08</v>
      </c>
      <c r="CC13" s="23"/>
      <c r="CE13" s="21">
        <v>23.83</v>
      </c>
      <c r="CG13" s="21">
        <v>0</v>
      </c>
      <c r="CH13" s="21">
        <v>0</v>
      </c>
      <c r="CI13" s="21">
        <v>0</v>
      </c>
      <c r="CJ13" s="21">
        <v>0</v>
      </c>
      <c r="CK13" s="21">
        <v>0</v>
      </c>
      <c r="CL13" s="21">
        <v>0</v>
      </c>
      <c r="CM13" s="21">
        <v>0</v>
      </c>
      <c r="CN13" s="21">
        <v>0</v>
      </c>
      <c r="CO13" s="21">
        <v>0</v>
      </c>
      <c r="CP13" s="21">
        <v>0</v>
      </c>
      <c r="CQ13" s="21">
        <v>0</v>
      </c>
    </row>
    <row r="14" spans="1:95" s="21" customFormat="1" ht="15" x14ac:dyDescent="0.25">
      <c r="A14" s="21" t="s">
        <v>102</v>
      </c>
      <c r="B14" s="22" t="s">
        <v>116</v>
      </c>
      <c r="C14" s="23" t="str">
        <f>"40"</f>
        <v>40</v>
      </c>
      <c r="D14" s="23">
        <v>4.83</v>
      </c>
      <c r="E14" s="23">
        <v>4.83</v>
      </c>
      <c r="F14" s="23">
        <v>4.37</v>
      </c>
      <c r="G14" s="23">
        <v>0</v>
      </c>
      <c r="H14" s="23">
        <v>0.22</v>
      </c>
      <c r="I14" s="23">
        <v>59.485199999999992</v>
      </c>
      <c r="J14" s="21">
        <v>1.2</v>
      </c>
      <c r="K14" s="21">
        <v>0</v>
      </c>
      <c r="L14" s="21">
        <v>1.2</v>
      </c>
      <c r="M14" s="21">
        <v>0</v>
      </c>
      <c r="N14" s="21">
        <v>0.22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0.4</v>
      </c>
      <c r="U14" s="21">
        <v>0</v>
      </c>
      <c r="V14" s="21">
        <v>44.8</v>
      </c>
      <c r="W14" s="21">
        <v>19.8</v>
      </c>
      <c r="X14" s="21">
        <v>4.32</v>
      </c>
      <c r="Y14" s="21">
        <v>69.12</v>
      </c>
      <c r="Z14" s="21">
        <v>0.9</v>
      </c>
      <c r="AA14" s="21">
        <v>100</v>
      </c>
      <c r="AB14" s="21">
        <v>20.399999999999999</v>
      </c>
      <c r="AC14" s="21">
        <v>104</v>
      </c>
      <c r="AD14" s="21">
        <v>0.24</v>
      </c>
      <c r="AE14" s="21">
        <v>0.02</v>
      </c>
      <c r="AF14" s="21">
        <v>0.14000000000000001</v>
      </c>
      <c r="AG14" s="21">
        <v>0.06</v>
      </c>
      <c r="AH14" s="21">
        <v>1.44</v>
      </c>
      <c r="AI14" s="21">
        <v>0</v>
      </c>
      <c r="AJ14" s="21">
        <v>0</v>
      </c>
      <c r="AK14" s="21">
        <v>293.36</v>
      </c>
      <c r="AL14" s="21">
        <v>226.86</v>
      </c>
      <c r="AM14" s="21">
        <v>410.78</v>
      </c>
      <c r="AN14" s="21">
        <v>343.14</v>
      </c>
      <c r="AO14" s="21">
        <v>161.12</v>
      </c>
      <c r="AP14" s="21">
        <v>231.8</v>
      </c>
      <c r="AQ14" s="21">
        <v>77.52</v>
      </c>
      <c r="AR14" s="21">
        <v>247.76</v>
      </c>
      <c r="AS14" s="21">
        <v>269.8</v>
      </c>
      <c r="AT14" s="21">
        <v>299.06</v>
      </c>
      <c r="AU14" s="21">
        <v>467.02</v>
      </c>
      <c r="AV14" s="21">
        <v>129.19999999999999</v>
      </c>
      <c r="AW14" s="21">
        <v>158.08000000000001</v>
      </c>
      <c r="AX14" s="21">
        <v>673.74</v>
      </c>
      <c r="AY14" s="21">
        <v>5.32</v>
      </c>
      <c r="AZ14" s="21">
        <v>150.47999999999999</v>
      </c>
      <c r="BA14" s="21">
        <v>352.64</v>
      </c>
      <c r="BB14" s="21">
        <v>180.88</v>
      </c>
      <c r="BC14" s="21">
        <v>111.34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  <c r="BJ14" s="21">
        <v>0</v>
      </c>
      <c r="BK14" s="21">
        <v>0</v>
      </c>
      <c r="BL14" s="21">
        <v>0</v>
      </c>
      <c r="BM14" s="21">
        <v>0</v>
      </c>
      <c r="BN14" s="21">
        <v>0</v>
      </c>
      <c r="BO14" s="21">
        <v>0</v>
      </c>
      <c r="BP14" s="21">
        <v>0</v>
      </c>
      <c r="BQ14" s="21">
        <v>0</v>
      </c>
      <c r="BR14" s="21">
        <v>0</v>
      </c>
      <c r="BS14" s="21">
        <v>0</v>
      </c>
      <c r="BT14" s="21">
        <v>0</v>
      </c>
      <c r="BU14" s="21">
        <v>0</v>
      </c>
      <c r="BV14" s="21">
        <v>0</v>
      </c>
      <c r="BW14" s="21">
        <v>0</v>
      </c>
      <c r="BX14" s="21">
        <v>0</v>
      </c>
      <c r="BY14" s="21">
        <v>0</v>
      </c>
      <c r="BZ14" s="21">
        <v>0</v>
      </c>
      <c r="CA14" s="21">
        <v>0</v>
      </c>
      <c r="CB14" s="21">
        <v>29.64</v>
      </c>
      <c r="CC14" s="23"/>
      <c r="CE14" s="21">
        <v>103.4</v>
      </c>
      <c r="CG14" s="21">
        <v>0</v>
      </c>
      <c r="CH14" s="21">
        <v>0</v>
      </c>
      <c r="CI14" s="21">
        <v>0</v>
      </c>
      <c r="CJ14" s="21">
        <v>0</v>
      </c>
      <c r="CK14" s="21">
        <v>0</v>
      </c>
      <c r="CL14" s="21">
        <v>0</v>
      </c>
      <c r="CM14" s="21">
        <v>0</v>
      </c>
      <c r="CN14" s="21">
        <v>0</v>
      </c>
      <c r="CO14" s="21">
        <v>0</v>
      </c>
      <c r="CP14" s="21">
        <v>0</v>
      </c>
      <c r="CQ14" s="21">
        <v>0</v>
      </c>
    </row>
    <row r="15" spans="1:95" s="21" customFormat="1" ht="15" x14ac:dyDescent="0.25">
      <c r="A15" s="21" t="s">
        <v>103</v>
      </c>
      <c r="B15" s="22" t="s">
        <v>117</v>
      </c>
      <c r="C15" s="23" t="str">
        <f>"180"</f>
        <v>180</v>
      </c>
      <c r="D15" s="23">
        <v>2.66</v>
      </c>
      <c r="E15" s="23">
        <v>2.61</v>
      </c>
      <c r="F15" s="23">
        <v>2.5299999999999998</v>
      </c>
      <c r="G15" s="23">
        <v>0</v>
      </c>
      <c r="H15" s="23">
        <v>14.36</v>
      </c>
      <c r="I15" s="23">
        <v>88.256001599999991</v>
      </c>
      <c r="J15" s="21">
        <v>1.8</v>
      </c>
      <c r="K15" s="21">
        <v>0</v>
      </c>
      <c r="L15" s="21">
        <v>1.8</v>
      </c>
      <c r="M15" s="21">
        <v>0</v>
      </c>
      <c r="N15" s="21">
        <v>14.36</v>
      </c>
      <c r="O15" s="21">
        <v>0</v>
      </c>
      <c r="P15" s="21">
        <v>0</v>
      </c>
      <c r="Q15" s="21">
        <v>0</v>
      </c>
      <c r="R15" s="21">
        <v>0</v>
      </c>
      <c r="S15" s="21">
        <v>0.09</v>
      </c>
      <c r="T15" s="21">
        <v>0.64</v>
      </c>
      <c r="U15" s="21">
        <v>45.09</v>
      </c>
      <c r="V15" s="21">
        <v>115.87</v>
      </c>
      <c r="W15" s="21">
        <v>95.28</v>
      </c>
      <c r="X15" s="21">
        <v>10.96</v>
      </c>
      <c r="Y15" s="21">
        <v>70.47</v>
      </c>
      <c r="Z15" s="21">
        <v>0.1</v>
      </c>
      <c r="AA15" s="21">
        <v>10.8</v>
      </c>
      <c r="AB15" s="21">
        <v>7.2</v>
      </c>
      <c r="AC15" s="21">
        <v>19.8</v>
      </c>
      <c r="AD15" s="21">
        <v>0</v>
      </c>
      <c r="AE15" s="21">
        <v>0.03</v>
      </c>
      <c r="AF15" s="21">
        <v>0.11</v>
      </c>
      <c r="AG15" s="21">
        <v>0.09</v>
      </c>
      <c r="AH15" s="21">
        <v>0.72</v>
      </c>
      <c r="AI15" s="21">
        <v>0.47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21">
        <v>0</v>
      </c>
      <c r="BV15" s="21">
        <v>0</v>
      </c>
      <c r="BW15" s="21">
        <v>0</v>
      </c>
      <c r="BX15" s="21">
        <v>0</v>
      </c>
      <c r="BY15" s="21">
        <v>0</v>
      </c>
      <c r="BZ15" s="21">
        <v>0</v>
      </c>
      <c r="CA15" s="21">
        <v>0</v>
      </c>
      <c r="CB15" s="21">
        <v>178.57</v>
      </c>
      <c r="CC15" s="23"/>
      <c r="CE15" s="21">
        <v>12</v>
      </c>
      <c r="CG15" s="21">
        <v>0</v>
      </c>
      <c r="CH15" s="21">
        <v>0</v>
      </c>
      <c r="CI15" s="21">
        <v>0</v>
      </c>
      <c r="CJ15" s="21">
        <v>0</v>
      </c>
      <c r="CK15" s="21">
        <v>0</v>
      </c>
      <c r="CL15" s="21">
        <v>0</v>
      </c>
      <c r="CM15" s="21">
        <v>0</v>
      </c>
      <c r="CN15" s="21">
        <v>0</v>
      </c>
      <c r="CO15" s="21">
        <v>0</v>
      </c>
      <c r="CP15" s="21">
        <v>8.1</v>
      </c>
      <c r="CQ15" s="21">
        <v>0</v>
      </c>
    </row>
    <row r="16" spans="1:95" s="18" customFormat="1" ht="15" x14ac:dyDescent="0.25">
      <c r="A16" s="18" t="s">
        <v>104</v>
      </c>
      <c r="B16" s="19" t="s">
        <v>129</v>
      </c>
      <c r="C16" s="20" t="str">
        <f>"115"</f>
        <v>115</v>
      </c>
      <c r="D16" s="20">
        <v>3.22</v>
      </c>
      <c r="E16" s="20">
        <v>0</v>
      </c>
      <c r="F16" s="20">
        <v>0.18</v>
      </c>
      <c r="G16" s="20">
        <v>0</v>
      </c>
      <c r="H16" s="20">
        <v>42.37</v>
      </c>
      <c r="I16" s="20">
        <v>185.18680000000001</v>
      </c>
      <c r="J16" s="18">
        <v>0.23</v>
      </c>
      <c r="K16" s="18">
        <v>0</v>
      </c>
      <c r="L16" s="18">
        <v>0</v>
      </c>
      <c r="M16" s="18">
        <v>0</v>
      </c>
      <c r="N16" s="18">
        <v>0.74</v>
      </c>
      <c r="O16" s="18">
        <v>39.79</v>
      </c>
      <c r="P16" s="18">
        <v>1.84</v>
      </c>
      <c r="Q16" s="18">
        <v>0</v>
      </c>
      <c r="R16" s="18">
        <v>0</v>
      </c>
      <c r="S16" s="18">
        <v>0.35</v>
      </c>
      <c r="T16" s="18">
        <v>1.96</v>
      </c>
      <c r="U16" s="18">
        <v>573.85</v>
      </c>
      <c r="V16" s="18">
        <v>106.95</v>
      </c>
      <c r="W16" s="18">
        <v>23</v>
      </c>
      <c r="X16" s="18">
        <v>16.100000000000001</v>
      </c>
      <c r="Y16" s="18">
        <v>74.75</v>
      </c>
      <c r="Z16" s="18">
        <v>1.27</v>
      </c>
      <c r="AA16" s="18">
        <v>0</v>
      </c>
      <c r="AB16" s="18">
        <v>0</v>
      </c>
      <c r="AC16" s="18">
        <v>0</v>
      </c>
      <c r="AD16" s="18">
        <v>1.27</v>
      </c>
      <c r="AE16" s="18">
        <v>0.13</v>
      </c>
      <c r="AF16" s="18">
        <v>0.03</v>
      </c>
      <c r="AG16" s="18">
        <v>1.04</v>
      </c>
      <c r="AH16" s="18">
        <v>2.5299999999999998</v>
      </c>
      <c r="AI16" s="18">
        <v>0</v>
      </c>
      <c r="AJ16" s="18">
        <v>0</v>
      </c>
      <c r="AK16" s="18">
        <v>400.2</v>
      </c>
      <c r="AL16" s="18">
        <v>365.7</v>
      </c>
      <c r="AM16" s="18">
        <v>683.1</v>
      </c>
      <c r="AN16" s="18">
        <v>217.35</v>
      </c>
      <c r="AO16" s="18">
        <v>131.1</v>
      </c>
      <c r="AP16" s="18">
        <v>265.64999999999998</v>
      </c>
      <c r="AQ16" s="18">
        <v>85.1</v>
      </c>
      <c r="AR16" s="18">
        <v>423.2</v>
      </c>
      <c r="AS16" s="18">
        <v>279.45</v>
      </c>
      <c r="AT16" s="18">
        <v>339.25</v>
      </c>
      <c r="AU16" s="18">
        <v>289.8</v>
      </c>
      <c r="AV16" s="18">
        <v>170.2</v>
      </c>
      <c r="AW16" s="18">
        <v>296.7</v>
      </c>
      <c r="AX16" s="18">
        <v>2592.1</v>
      </c>
      <c r="AY16" s="18">
        <v>0</v>
      </c>
      <c r="AZ16" s="18">
        <v>815.35</v>
      </c>
      <c r="BA16" s="18">
        <v>423.2</v>
      </c>
      <c r="BB16" s="18">
        <v>215.05</v>
      </c>
      <c r="BC16" s="18">
        <v>169.05</v>
      </c>
      <c r="BD16" s="18">
        <v>0</v>
      </c>
      <c r="BE16" s="18">
        <v>0</v>
      </c>
      <c r="BF16" s="18">
        <v>0</v>
      </c>
      <c r="BG16" s="18">
        <v>0</v>
      </c>
      <c r="BH16" s="18">
        <v>0</v>
      </c>
      <c r="BI16" s="18">
        <v>0.12</v>
      </c>
      <c r="BJ16" s="18">
        <v>0</v>
      </c>
      <c r="BK16" s="18">
        <v>0.01</v>
      </c>
      <c r="BL16" s="18">
        <v>0</v>
      </c>
      <c r="BM16" s="18">
        <v>0</v>
      </c>
      <c r="BN16" s="18">
        <v>0.1</v>
      </c>
      <c r="BO16" s="18">
        <v>0</v>
      </c>
      <c r="BP16" s="18">
        <v>0</v>
      </c>
      <c r="BQ16" s="18">
        <v>0</v>
      </c>
      <c r="BR16" s="18">
        <v>0.01</v>
      </c>
      <c r="BS16" s="18">
        <v>0.09</v>
      </c>
      <c r="BT16" s="18">
        <v>0</v>
      </c>
      <c r="BU16" s="18">
        <v>0</v>
      </c>
      <c r="BV16" s="18">
        <v>0.4</v>
      </c>
      <c r="BW16" s="18">
        <v>0.02</v>
      </c>
      <c r="BX16" s="18">
        <v>0</v>
      </c>
      <c r="BY16" s="18">
        <v>0</v>
      </c>
      <c r="BZ16" s="18">
        <v>0</v>
      </c>
      <c r="CA16" s="18">
        <v>0</v>
      </c>
      <c r="CB16" s="18">
        <v>43.47</v>
      </c>
      <c r="CC16" s="20"/>
      <c r="CE16" s="18">
        <v>0</v>
      </c>
      <c r="CG16" s="18">
        <v>0</v>
      </c>
      <c r="CH16" s="18">
        <v>0</v>
      </c>
      <c r="CI16" s="18">
        <v>0</v>
      </c>
      <c r="CJ16" s="18">
        <v>0</v>
      </c>
      <c r="CK16" s="18">
        <v>0</v>
      </c>
      <c r="CL16" s="18">
        <v>0</v>
      </c>
      <c r="CM16" s="18">
        <v>0</v>
      </c>
      <c r="CN16" s="18">
        <v>0</v>
      </c>
      <c r="CO16" s="18">
        <v>0</v>
      </c>
      <c r="CP16" s="18">
        <v>0</v>
      </c>
      <c r="CQ16" s="18">
        <v>0</v>
      </c>
    </row>
    <row r="17" spans="1:95" s="26" customFormat="1" ht="15" x14ac:dyDescent="0.25">
      <c r="A17" s="5"/>
      <c r="B17" s="24" t="s">
        <v>86</v>
      </c>
      <c r="C17" s="25"/>
      <c r="D17" s="25">
        <v>17.059999999999999</v>
      </c>
      <c r="E17" s="25">
        <v>12.71</v>
      </c>
      <c r="F17" s="25">
        <v>16.260000000000002</v>
      </c>
      <c r="G17" s="25">
        <v>0.16</v>
      </c>
      <c r="H17" s="25">
        <v>70.03</v>
      </c>
      <c r="I17" s="25">
        <v>492.94</v>
      </c>
      <c r="J17" s="26">
        <v>9.64</v>
      </c>
      <c r="K17" s="26">
        <v>0.16</v>
      </c>
      <c r="L17" s="26">
        <v>6.06</v>
      </c>
      <c r="M17" s="26">
        <v>0</v>
      </c>
      <c r="N17" s="26">
        <v>20.6</v>
      </c>
      <c r="O17" s="26">
        <v>47.18</v>
      </c>
      <c r="P17" s="26">
        <v>2.2400000000000002</v>
      </c>
      <c r="Q17" s="26">
        <v>0</v>
      </c>
      <c r="R17" s="26">
        <v>0</v>
      </c>
      <c r="S17" s="26">
        <v>0.73</v>
      </c>
      <c r="T17" s="26">
        <v>4.88</v>
      </c>
      <c r="U17" s="26">
        <v>955.07</v>
      </c>
      <c r="V17" s="26">
        <v>407.24</v>
      </c>
      <c r="W17" s="26">
        <v>338.31</v>
      </c>
      <c r="X17" s="26">
        <v>49.66</v>
      </c>
      <c r="Y17" s="26">
        <v>355.53</v>
      </c>
      <c r="Z17" s="26">
        <v>2.62</v>
      </c>
      <c r="AA17" s="26">
        <v>176.35</v>
      </c>
      <c r="AB17" s="26">
        <v>74.45</v>
      </c>
      <c r="AC17" s="26">
        <v>207.89</v>
      </c>
      <c r="AD17" s="26">
        <v>1.79</v>
      </c>
      <c r="AE17" s="26">
        <v>0.22</v>
      </c>
      <c r="AF17" s="26">
        <v>0.44</v>
      </c>
      <c r="AG17" s="26">
        <v>1.39</v>
      </c>
      <c r="AH17" s="26">
        <v>6.45</v>
      </c>
      <c r="AI17" s="26">
        <v>1.01</v>
      </c>
      <c r="AJ17" s="26">
        <v>0</v>
      </c>
      <c r="AK17" s="26">
        <v>905.85</v>
      </c>
      <c r="AL17" s="26">
        <v>760.16</v>
      </c>
      <c r="AM17" s="26">
        <v>1418.69</v>
      </c>
      <c r="AN17" s="26">
        <v>748.74</v>
      </c>
      <c r="AO17" s="26">
        <v>366.38</v>
      </c>
      <c r="AP17" s="26">
        <v>629.71</v>
      </c>
      <c r="AQ17" s="26">
        <v>245.67</v>
      </c>
      <c r="AR17" s="26">
        <v>863.63</v>
      </c>
      <c r="AS17" s="26">
        <v>664.27</v>
      </c>
      <c r="AT17" s="26">
        <v>771.86</v>
      </c>
      <c r="AU17" s="26">
        <v>953.83</v>
      </c>
      <c r="AV17" s="26">
        <v>393.53</v>
      </c>
      <c r="AW17" s="26">
        <v>546.63</v>
      </c>
      <c r="AX17" s="26">
        <v>4139.55</v>
      </c>
      <c r="AY17" s="26">
        <v>5.32</v>
      </c>
      <c r="AZ17" s="26">
        <v>1351.33</v>
      </c>
      <c r="BA17" s="26">
        <v>964</v>
      </c>
      <c r="BB17" s="26">
        <v>565.05999999999995</v>
      </c>
      <c r="BC17" s="26">
        <v>325.04000000000002</v>
      </c>
      <c r="BD17" s="26">
        <v>0.23</v>
      </c>
      <c r="BE17" s="26">
        <v>0.06</v>
      </c>
      <c r="BF17" s="26">
        <v>0.08</v>
      </c>
      <c r="BG17" s="26">
        <v>0.22</v>
      </c>
      <c r="BH17" s="26">
        <v>0.27</v>
      </c>
      <c r="BI17" s="26">
        <v>0.92</v>
      </c>
      <c r="BJ17" s="26">
        <v>0.04</v>
      </c>
      <c r="BK17" s="26">
        <v>2.2200000000000002</v>
      </c>
      <c r="BL17" s="26">
        <v>0.01</v>
      </c>
      <c r="BM17" s="26">
        <v>0.61</v>
      </c>
      <c r="BN17" s="26">
        <v>0.11</v>
      </c>
      <c r="BO17" s="26">
        <v>0</v>
      </c>
      <c r="BP17" s="26">
        <v>0</v>
      </c>
      <c r="BQ17" s="26">
        <v>0.05</v>
      </c>
      <c r="BR17" s="26">
        <v>0.25</v>
      </c>
      <c r="BS17" s="26">
        <v>1.99</v>
      </c>
      <c r="BT17" s="26">
        <v>0</v>
      </c>
      <c r="BU17" s="26">
        <v>0</v>
      </c>
      <c r="BV17" s="26">
        <v>0.56999999999999995</v>
      </c>
      <c r="BW17" s="26">
        <v>0.03</v>
      </c>
      <c r="BX17" s="26">
        <v>0</v>
      </c>
      <c r="BY17" s="26">
        <v>0</v>
      </c>
      <c r="BZ17" s="26">
        <v>0</v>
      </c>
      <c r="CA17" s="26">
        <v>0</v>
      </c>
      <c r="CB17" s="26">
        <v>371.41</v>
      </c>
      <c r="CC17" s="25"/>
      <c r="CD17" s="26">
        <f>$I$17/$I$43*100</f>
        <v>20.929324151049141</v>
      </c>
      <c r="CE17" s="26">
        <v>188.76</v>
      </c>
      <c r="CG17" s="26">
        <v>0</v>
      </c>
      <c r="CH17" s="26">
        <v>0</v>
      </c>
      <c r="CI17" s="26">
        <v>0</v>
      </c>
      <c r="CJ17" s="26">
        <v>0</v>
      </c>
      <c r="CK17" s="26">
        <v>0</v>
      </c>
      <c r="CL17" s="26">
        <v>0</v>
      </c>
      <c r="CM17" s="26">
        <v>0</v>
      </c>
      <c r="CN17" s="26">
        <v>0</v>
      </c>
      <c r="CO17" s="26">
        <v>0</v>
      </c>
      <c r="CP17" s="26">
        <v>9.3000000000000007</v>
      </c>
      <c r="CQ17" s="26">
        <v>0.78</v>
      </c>
    </row>
    <row r="18" spans="1:95" s="5" customFormat="1" ht="15" x14ac:dyDescent="0.25">
      <c r="A18" s="13"/>
      <c r="B18" s="17" t="s">
        <v>87</v>
      </c>
      <c r="C18" s="11"/>
      <c r="D18" s="11"/>
      <c r="E18" s="11"/>
      <c r="F18" s="11"/>
      <c r="G18" s="11"/>
      <c r="H18" s="11"/>
      <c r="I18" s="11"/>
      <c r="CC18" s="11"/>
    </row>
    <row r="19" spans="1:95" s="21" customFormat="1" ht="15" x14ac:dyDescent="0.25">
      <c r="A19" s="18"/>
      <c r="B19" s="22" t="s">
        <v>88</v>
      </c>
      <c r="C19" s="23" t="str">
        <f>"5"</f>
        <v>5</v>
      </c>
      <c r="D19" s="23">
        <v>0.32</v>
      </c>
      <c r="E19" s="23">
        <v>0.32</v>
      </c>
      <c r="F19" s="23">
        <v>0.84</v>
      </c>
      <c r="G19" s="23">
        <v>0</v>
      </c>
      <c r="H19" s="23">
        <v>3.52</v>
      </c>
      <c r="I19" s="23">
        <v>22.034999999999997</v>
      </c>
      <c r="J19" s="21">
        <v>0.49</v>
      </c>
      <c r="K19" s="21">
        <v>0</v>
      </c>
      <c r="L19" s="21">
        <v>0.49</v>
      </c>
      <c r="M19" s="21">
        <v>0</v>
      </c>
      <c r="N19" s="21">
        <v>3.43</v>
      </c>
      <c r="O19" s="21">
        <v>0</v>
      </c>
      <c r="P19" s="21">
        <v>0.09</v>
      </c>
      <c r="Q19" s="21">
        <v>0</v>
      </c>
      <c r="R19" s="21">
        <v>0</v>
      </c>
      <c r="S19" s="21">
        <v>0</v>
      </c>
      <c r="T19" s="21">
        <v>0.03</v>
      </c>
      <c r="U19" s="21">
        <v>0</v>
      </c>
      <c r="V19" s="21">
        <v>4.25</v>
      </c>
      <c r="W19" s="21">
        <v>1.1499999999999999</v>
      </c>
      <c r="X19" s="21">
        <v>0.5</v>
      </c>
      <c r="Y19" s="21">
        <v>3.25</v>
      </c>
      <c r="Z19" s="21">
        <v>0.04</v>
      </c>
      <c r="AA19" s="21">
        <v>6</v>
      </c>
      <c r="AB19" s="21">
        <v>3.6</v>
      </c>
      <c r="AC19" s="21">
        <v>6.6</v>
      </c>
      <c r="AD19" s="21">
        <v>0.05</v>
      </c>
      <c r="AE19" s="21">
        <v>0.01</v>
      </c>
      <c r="AF19" s="21">
        <v>0</v>
      </c>
      <c r="AG19" s="21">
        <v>0.03</v>
      </c>
      <c r="AH19" s="21">
        <v>0.09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0</v>
      </c>
      <c r="BH19" s="21">
        <v>0</v>
      </c>
      <c r="BI19" s="21">
        <v>0</v>
      </c>
      <c r="BJ19" s="21">
        <v>0</v>
      </c>
      <c r="BK19" s="21">
        <v>0</v>
      </c>
      <c r="BL19" s="21">
        <v>0</v>
      </c>
      <c r="BM19" s="21">
        <v>0</v>
      </c>
      <c r="BN19" s="21">
        <v>0</v>
      </c>
      <c r="BO19" s="21">
        <v>0</v>
      </c>
      <c r="BP19" s="21">
        <v>0</v>
      </c>
      <c r="BQ19" s="21">
        <v>0</v>
      </c>
      <c r="BR19" s="21">
        <v>0</v>
      </c>
      <c r="BS19" s="21">
        <v>0</v>
      </c>
      <c r="BT19" s="21">
        <v>0</v>
      </c>
      <c r="BU19" s="21">
        <v>0</v>
      </c>
      <c r="BV19" s="21">
        <v>0</v>
      </c>
      <c r="BW19" s="21">
        <v>0</v>
      </c>
      <c r="BX19" s="21">
        <v>0</v>
      </c>
      <c r="BY19" s="21">
        <v>0</v>
      </c>
      <c r="BZ19" s="21">
        <v>0</v>
      </c>
      <c r="CA19" s="21">
        <v>0</v>
      </c>
      <c r="CB19" s="21">
        <v>0.3</v>
      </c>
      <c r="CC19" s="23"/>
      <c r="CE19" s="21">
        <v>6.6</v>
      </c>
      <c r="CG19" s="21">
        <v>0</v>
      </c>
      <c r="CH19" s="21">
        <v>0</v>
      </c>
      <c r="CI19" s="21">
        <v>0</v>
      </c>
      <c r="CJ19" s="21">
        <v>0</v>
      </c>
      <c r="CK19" s="21">
        <v>0</v>
      </c>
      <c r="CL19" s="21">
        <v>0</v>
      </c>
      <c r="CM19" s="21">
        <v>0</v>
      </c>
      <c r="CN19" s="21">
        <v>0</v>
      </c>
      <c r="CO19" s="21">
        <v>0</v>
      </c>
      <c r="CP19" s="21">
        <v>0</v>
      </c>
      <c r="CQ19" s="21">
        <v>0</v>
      </c>
    </row>
    <row r="20" spans="1:95" s="18" customFormat="1" ht="15" x14ac:dyDescent="0.25">
      <c r="A20" s="27"/>
      <c r="B20" s="19" t="s">
        <v>118</v>
      </c>
      <c r="C20" s="20" t="str">
        <f>"200"</f>
        <v>200</v>
      </c>
      <c r="D20" s="20">
        <v>1</v>
      </c>
      <c r="E20" s="20">
        <v>0</v>
      </c>
      <c r="F20" s="20">
        <v>0.2</v>
      </c>
      <c r="G20" s="20">
        <v>0</v>
      </c>
      <c r="H20" s="20">
        <v>22.6</v>
      </c>
      <c r="I20" s="20">
        <v>94.08</v>
      </c>
      <c r="J20" s="18">
        <v>0</v>
      </c>
      <c r="K20" s="18">
        <v>0</v>
      </c>
      <c r="L20" s="18">
        <v>0</v>
      </c>
      <c r="M20" s="18">
        <v>0</v>
      </c>
      <c r="N20" s="18">
        <v>21.8</v>
      </c>
      <c r="O20" s="18">
        <v>0.4</v>
      </c>
      <c r="P20" s="18">
        <v>0.4</v>
      </c>
      <c r="Q20" s="18">
        <v>0</v>
      </c>
      <c r="R20" s="18">
        <v>0</v>
      </c>
      <c r="S20" s="18">
        <v>1</v>
      </c>
      <c r="T20" s="18">
        <v>0.6</v>
      </c>
      <c r="U20" s="18">
        <v>12</v>
      </c>
      <c r="V20" s="18">
        <v>240</v>
      </c>
      <c r="W20" s="18">
        <v>14</v>
      </c>
      <c r="X20" s="18">
        <v>8</v>
      </c>
      <c r="Y20" s="18">
        <v>14</v>
      </c>
      <c r="Z20" s="18">
        <v>2.8</v>
      </c>
      <c r="AA20" s="18">
        <v>0</v>
      </c>
      <c r="AB20" s="18">
        <v>0</v>
      </c>
      <c r="AC20" s="18">
        <v>0</v>
      </c>
      <c r="AD20" s="18">
        <v>0.2</v>
      </c>
      <c r="AE20" s="18">
        <v>0.02</v>
      </c>
      <c r="AF20" s="18">
        <v>0.02</v>
      </c>
      <c r="AG20" s="18">
        <v>0.2</v>
      </c>
      <c r="AH20" s="18">
        <v>0.4</v>
      </c>
      <c r="AI20" s="18">
        <v>4</v>
      </c>
      <c r="AJ20" s="18">
        <v>0.4</v>
      </c>
      <c r="AK20" s="18">
        <v>16</v>
      </c>
      <c r="AL20" s="18">
        <v>20</v>
      </c>
      <c r="AM20" s="18">
        <v>28</v>
      </c>
      <c r="AN20" s="18">
        <v>28</v>
      </c>
      <c r="AO20" s="18">
        <v>4</v>
      </c>
      <c r="AP20" s="18">
        <v>16</v>
      </c>
      <c r="AQ20" s="18">
        <v>4</v>
      </c>
      <c r="AR20" s="18">
        <v>14</v>
      </c>
      <c r="AS20" s="18">
        <v>26</v>
      </c>
      <c r="AT20" s="18">
        <v>16</v>
      </c>
      <c r="AU20" s="18">
        <v>116</v>
      </c>
      <c r="AV20" s="18">
        <v>10</v>
      </c>
      <c r="AW20" s="18">
        <v>22</v>
      </c>
      <c r="AX20" s="18">
        <v>64</v>
      </c>
      <c r="AY20" s="18">
        <v>0</v>
      </c>
      <c r="AZ20" s="18">
        <v>20</v>
      </c>
      <c r="BA20" s="18">
        <v>24</v>
      </c>
      <c r="BB20" s="18">
        <v>10</v>
      </c>
      <c r="BC20" s="18">
        <v>8</v>
      </c>
      <c r="BD20" s="18">
        <v>0</v>
      </c>
      <c r="BE20" s="18">
        <v>0</v>
      </c>
      <c r="BF20" s="18">
        <v>0</v>
      </c>
      <c r="BG20" s="18">
        <v>0</v>
      </c>
      <c r="BH20" s="18">
        <v>0</v>
      </c>
      <c r="BI20" s="18">
        <v>0</v>
      </c>
      <c r="BJ20" s="18">
        <v>0</v>
      </c>
      <c r="BK20" s="18">
        <v>0</v>
      </c>
      <c r="BL20" s="18">
        <v>0</v>
      </c>
      <c r="BM20" s="18">
        <v>0</v>
      </c>
      <c r="BN20" s="18">
        <v>0</v>
      </c>
      <c r="BO20" s="18">
        <v>0</v>
      </c>
      <c r="BP20" s="18">
        <v>0</v>
      </c>
      <c r="BQ20" s="18">
        <v>0</v>
      </c>
      <c r="BR20" s="18">
        <v>0</v>
      </c>
      <c r="BS20" s="18">
        <v>0</v>
      </c>
      <c r="BT20" s="18">
        <v>0</v>
      </c>
      <c r="BU20" s="18">
        <v>0</v>
      </c>
      <c r="BV20" s="18">
        <v>0</v>
      </c>
      <c r="BW20" s="18">
        <v>0</v>
      </c>
      <c r="BX20" s="18">
        <v>0</v>
      </c>
      <c r="BY20" s="18">
        <v>0</v>
      </c>
      <c r="BZ20" s="18">
        <v>0</v>
      </c>
      <c r="CA20" s="18">
        <v>0</v>
      </c>
      <c r="CB20" s="18">
        <v>176.2</v>
      </c>
      <c r="CC20" s="20"/>
      <c r="CE20" s="18">
        <v>0</v>
      </c>
      <c r="CG20" s="18">
        <v>0</v>
      </c>
      <c r="CH20" s="18">
        <v>0</v>
      </c>
      <c r="CI20" s="18">
        <v>0</v>
      </c>
      <c r="CJ20" s="18">
        <v>0</v>
      </c>
      <c r="CK20" s="18">
        <v>0</v>
      </c>
      <c r="CL20" s="18">
        <v>0</v>
      </c>
      <c r="CM20" s="18">
        <v>0</v>
      </c>
      <c r="CN20" s="18">
        <v>0</v>
      </c>
      <c r="CO20" s="18">
        <v>0</v>
      </c>
      <c r="CP20" s="18">
        <v>0</v>
      </c>
      <c r="CQ20" s="18">
        <v>0</v>
      </c>
    </row>
    <row r="21" spans="1:95" s="26" customFormat="1" ht="15" x14ac:dyDescent="0.25">
      <c r="A21" s="5"/>
      <c r="B21" s="24" t="s">
        <v>89</v>
      </c>
      <c r="C21" s="25"/>
      <c r="D21" s="25">
        <v>1.32</v>
      </c>
      <c r="E21" s="25">
        <v>0.32</v>
      </c>
      <c r="F21" s="25">
        <v>1.04</v>
      </c>
      <c r="G21" s="25">
        <v>0</v>
      </c>
      <c r="H21" s="25">
        <v>26.12</v>
      </c>
      <c r="I21" s="25">
        <v>116.12</v>
      </c>
      <c r="J21" s="26">
        <v>0.49</v>
      </c>
      <c r="K21" s="26">
        <v>0</v>
      </c>
      <c r="L21" s="26">
        <v>0.49</v>
      </c>
      <c r="M21" s="26">
        <v>0</v>
      </c>
      <c r="N21" s="26">
        <v>25.23</v>
      </c>
      <c r="O21" s="26">
        <v>0.4</v>
      </c>
      <c r="P21" s="26">
        <v>0.49</v>
      </c>
      <c r="Q21" s="26">
        <v>0</v>
      </c>
      <c r="R21" s="26">
        <v>0</v>
      </c>
      <c r="S21" s="26">
        <v>1</v>
      </c>
      <c r="T21" s="26">
        <v>0.63</v>
      </c>
      <c r="U21" s="26">
        <v>12</v>
      </c>
      <c r="V21" s="26">
        <v>244.25</v>
      </c>
      <c r="W21" s="26">
        <v>15.15</v>
      </c>
      <c r="X21" s="26">
        <v>8.5</v>
      </c>
      <c r="Y21" s="26">
        <v>17.25</v>
      </c>
      <c r="Z21" s="26">
        <v>2.84</v>
      </c>
      <c r="AA21" s="26">
        <v>6</v>
      </c>
      <c r="AB21" s="26">
        <v>3.6</v>
      </c>
      <c r="AC21" s="26">
        <v>6.6</v>
      </c>
      <c r="AD21" s="26">
        <v>0.25</v>
      </c>
      <c r="AE21" s="26">
        <v>0.03</v>
      </c>
      <c r="AF21" s="26">
        <v>0.02</v>
      </c>
      <c r="AG21" s="26">
        <v>0.23</v>
      </c>
      <c r="AH21" s="26">
        <v>0.49</v>
      </c>
      <c r="AI21" s="26">
        <v>4</v>
      </c>
      <c r="AJ21" s="26">
        <v>0.4</v>
      </c>
      <c r="AK21" s="26">
        <v>16</v>
      </c>
      <c r="AL21" s="26">
        <v>20</v>
      </c>
      <c r="AM21" s="26">
        <v>28</v>
      </c>
      <c r="AN21" s="26">
        <v>28</v>
      </c>
      <c r="AO21" s="26">
        <v>4</v>
      </c>
      <c r="AP21" s="26">
        <v>16</v>
      </c>
      <c r="AQ21" s="26">
        <v>4</v>
      </c>
      <c r="AR21" s="26">
        <v>14</v>
      </c>
      <c r="AS21" s="26">
        <v>26</v>
      </c>
      <c r="AT21" s="26">
        <v>16</v>
      </c>
      <c r="AU21" s="26">
        <v>116</v>
      </c>
      <c r="AV21" s="26">
        <v>10</v>
      </c>
      <c r="AW21" s="26">
        <v>22</v>
      </c>
      <c r="AX21" s="26">
        <v>64</v>
      </c>
      <c r="AY21" s="26">
        <v>0</v>
      </c>
      <c r="AZ21" s="26">
        <v>20</v>
      </c>
      <c r="BA21" s="26">
        <v>24</v>
      </c>
      <c r="BB21" s="26">
        <v>10</v>
      </c>
      <c r="BC21" s="26">
        <v>8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6">
        <v>0</v>
      </c>
      <c r="BQ21" s="26">
        <v>0</v>
      </c>
      <c r="BR21" s="26">
        <v>0</v>
      </c>
      <c r="BS21" s="26">
        <v>0</v>
      </c>
      <c r="BT21" s="26">
        <v>0</v>
      </c>
      <c r="BU21" s="26">
        <v>0</v>
      </c>
      <c r="BV21" s="26">
        <v>0</v>
      </c>
      <c r="BW21" s="26">
        <v>0</v>
      </c>
      <c r="BX21" s="26">
        <v>0</v>
      </c>
      <c r="BY21" s="26">
        <v>0</v>
      </c>
      <c r="BZ21" s="26">
        <v>0</v>
      </c>
      <c r="CA21" s="26">
        <v>0</v>
      </c>
      <c r="CB21" s="26">
        <v>176.5</v>
      </c>
      <c r="CC21" s="25"/>
      <c r="CD21" s="26">
        <f>$I$21/$I$43*100</f>
        <v>4.9302412472508346</v>
      </c>
      <c r="CE21" s="26">
        <v>6.6</v>
      </c>
      <c r="CG21" s="26">
        <v>0</v>
      </c>
      <c r="CH21" s="26">
        <v>0</v>
      </c>
      <c r="CI21" s="26">
        <v>0</v>
      </c>
      <c r="CJ21" s="26">
        <v>0</v>
      </c>
      <c r="CK21" s="26">
        <v>0</v>
      </c>
      <c r="CL21" s="26">
        <v>0</v>
      </c>
      <c r="CM21" s="26">
        <v>0</v>
      </c>
      <c r="CN21" s="26">
        <v>0</v>
      </c>
      <c r="CO21" s="26">
        <v>0</v>
      </c>
      <c r="CP21" s="26">
        <v>0</v>
      </c>
      <c r="CQ21" s="26">
        <v>0</v>
      </c>
    </row>
    <row r="22" spans="1:95" s="5" customFormat="1" ht="15" x14ac:dyDescent="0.25">
      <c r="A22" s="13"/>
      <c r="B22" s="17" t="s">
        <v>90</v>
      </c>
      <c r="C22" s="11"/>
      <c r="D22" s="11"/>
      <c r="E22" s="11"/>
      <c r="F22" s="11"/>
      <c r="G22" s="11"/>
      <c r="H22" s="11"/>
      <c r="I22" s="11"/>
      <c r="CC22" s="11"/>
    </row>
    <row r="23" spans="1:95" s="21" customFormat="1" ht="15" x14ac:dyDescent="0.25">
      <c r="A23" s="18" t="s">
        <v>105</v>
      </c>
      <c r="B23" s="22" t="s">
        <v>119</v>
      </c>
      <c r="C23" s="23" t="str">
        <f>"100"</f>
        <v>100</v>
      </c>
      <c r="D23" s="23">
        <v>1.31</v>
      </c>
      <c r="E23" s="23">
        <v>0</v>
      </c>
      <c r="F23" s="23">
        <v>4.76</v>
      </c>
      <c r="G23" s="23">
        <v>0.08</v>
      </c>
      <c r="H23" s="23">
        <v>17.77</v>
      </c>
      <c r="I23" s="23">
        <v>112.18663399</v>
      </c>
      <c r="J23" s="21">
        <v>0.67</v>
      </c>
      <c r="K23" s="21">
        <v>3.47</v>
      </c>
      <c r="L23" s="21">
        <v>0.67</v>
      </c>
      <c r="M23" s="21">
        <v>0</v>
      </c>
      <c r="N23" s="21">
        <v>15.68</v>
      </c>
      <c r="O23" s="21">
        <v>7.0000000000000007E-2</v>
      </c>
      <c r="P23" s="21">
        <v>2.0299999999999998</v>
      </c>
      <c r="Q23" s="21">
        <v>0</v>
      </c>
      <c r="R23" s="21">
        <v>0</v>
      </c>
      <c r="S23" s="21">
        <v>0.08</v>
      </c>
      <c r="T23" s="21">
        <v>2.19</v>
      </c>
      <c r="U23" s="21">
        <v>415.32</v>
      </c>
      <c r="V23" s="21">
        <v>165.81</v>
      </c>
      <c r="W23" s="21">
        <v>27.27</v>
      </c>
      <c r="X23" s="21">
        <v>14.27</v>
      </c>
      <c r="Y23" s="21">
        <v>28.25</v>
      </c>
      <c r="Z23" s="21">
        <v>0.93</v>
      </c>
      <c r="AA23" s="21">
        <v>0</v>
      </c>
      <c r="AB23" s="21">
        <v>5.56</v>
      </c>
      <c r="AC23" s="21">
        <v>1.63</v>
      </c>
      <c r="AD23" s="21">
        <v>2.4300000000000002</v>
      </c>
      <c r="AE23" s="21">
        <v>0.01</v>
      </c>
      <c r="AF23" s="21">
        <v>0.02</v>
      </c>
      <c r="AG23" s="21">
        <v>0.1</v>
      </c>
      <c r="AH23" s="21">
        <v>0.33</v>
      </c>
      <c r="AI23" s="21">
        <v>0.65</v>
      </c>
      <c r="AJ23" s="21">
        <v>0</v>
      </c>
      <c r="AK23" s="21">
        <v>38.67</v>
      </c>
      <c r="AL23" s="21">
        <v>43.77</v>
      </c>
      <c r="AM23" s="21">
        <v>48.88</v>
      </c>
      <c r="AN23" s="21">
        <v>67.12</v>
      </c>
      <c r="AO23" s="21">
        <v>14.59</v>
      </c>
      <c r="AP23" s="21">
        <v>38.67</v>
      </c>
      <c r="AQ23" s="21">
        <v>9.48</v>
      </c>
      <c r="AR23" s="21">
        <v>32.83</v>
      </c>
      <c r="AS23" s="21">
        <v>29.18</v>
      </c>
      <c r="AT23" s="21">
        <v>53.26</v>
      </c>
      <c r="AU23" s="21">
        <v>239.3</v>
      </c>
      <c r="AV23" s="21">
        <v>10.210000000000001</v>
      </c>
      <c r="AW23" s="21">
        <v>27.72</v>
      </c>
      <c r="AX23" s="21">
        <v>199.91</v>
      </c>
      <c r="AY23" s="21">
        <v>0</v>
      </c>
      <c r="AZ23" s="21">
        <v>34.29</v>
      </c>
      <c r="BA23" s="21">
        <v>45.96</v>
      </c>
      <c r="BB23" s="21">
        <v>36.479999999999997</v>
      </c>
      <c r="BC23" s="21">
        <v>10.94</v>
      </c>
      <c r="BD23" s="21">
        <v>0</v>
      </c>
      <c r="BE23" s="21">
        <v>0</v>
      </c>
      <c r="BF23" s="21">
        <v>0</v>
      </c>
      <c r="BG23" s="21">
        <v>0</v>
      </c>
      <c r="BH23" s="21">
        <v>0</v>
      </c>
      <c r="BI23" s="21">
        <v>0</v>
      </c>
      <c r="BJ23" s="21">
        <v>0</v>
      </c>
      <c r="BK23" s="21">
        <v>0.28999999999999998</v>
      </c>
      <c r="BL23" s="21">
        <v>0</v>
      </c>
      <c r="BM23" s="21">
        <v>0.19</v>
      </c>
      <c r="BN23" s="21">
        <v>0.01</v>
      </c>
      <c r="BO23" s="21">
        <v>0.03</v>
      </c>
      <c r="BP23" s="21">
        <v>0</v>
      </c>
      <c r="BQ23" s="21">
        <v>0</v>
      </c>
      <c r="BR23" s="21">
        <v>0</v>
      </c>
      <c r="BS23" s="21">
        <v>1.1100000000000001</v>
      </c>
      <c r="BT23" s="21">
        <v>0</v>
      </c>
      <c r="BU23" s="21">
        <v>0</v>
      </c>
      <c r="BV23" s="21">
        <v>3.15</v>
      </c>
      <c r="BW23" s="21">
        <v>0</v>
      </c>
      <c r="BX23" s="21">
        <v>0</v>
      </c>
      <c r="BY23" s="21">
        <v>0</v>
      </c>
      <c r="BZ23" s="21">
        <v>0</v>
      </c>
      <c r="CA23" s="21">
        <v>0</v>
      </c>
      <c r="CB23" s="21">
        <v>72.650000000000006</v>
      </c>
      <c r="CC23" s="23"/>
      <c r="CE23" s="21">
        <v>0.93</v>
      </c>
      <c r="CG23" s="21">
        <v>0</v>
      </c>
      <c r="CH23" s="21">
        <v>0</v>
      </c>
      <c r="CI23" s="21">
        <v>0</v>
      </c>
      <c r="CJ23" s="21">
        <v>0</v>
      </c>
      <c r="CK23" s="21">
        <v>0</v>
      </c>
      <c r="CL23" s="21">
        <v>0</v>
      </c>
      <c r="CM23" s="21">
        <v>0</v>
      </c>
      <c r="CN23" s="21">
        <v>0</v>
      </c>
      <c r="CO23" s="21">
        <v>0</v>
      </c>
      <c r="CP23" s="21">
        <v>3.33</v>
      </c>
      <c r="CQ23" s="21">
        <v>1</v>
      </c>
    </row>
    <row r="24" spans="1:95" s="21" customFormat="1" ht="15" x14ac:dyDescent="0.25">
      <c r="A24" s="21" t="s">
        <v>106</v>
      </c>
      <c r="B24" s="22" t="s">
        <v>120</v>
      </c>
      <c r="C24" s="23" t="str">
        <f>"250"</f>
        <v>250</v>
      </c>
      <c r="D24" s="23">
        <v>2.0099999999999998</v>
      </c>
      <c r="E24" s="23">
        <v>0.2</v>
      </c>
      <c r="F24" s="23">
        <v>2.41</v>
      </c>
      <c r="G24" s="23">
        <v>0.13</v>
      </c>
      <c r="H24" s="23">
        <v>17.809999999999999</v>
      </c>
      <c r="I24" s="23">
        <v>99.391869999999997</v>
      </c>
      <c r="J24" s="21">
        <v>1.49</v>
      </c>
      <c r="K24" s="21">
        <v>0.06</v>
      </c>
      <c r="L24" s="21">
        <v>0.05</v>
      </c>
      <c r="M24" s="21">
        <v>0</v>
      </c>
      <c r="N24" s="21">
        <v>2.2200000000000002</v>
      </c>
      <c r="O24" s="21">
        <v>14.08</v>
      </c>
      <c r="P24" s="21">
        <v>1.51</v>
      </c>
      <c r="Q24" s="21">
        <v>0</v>
      </c>
      <c r="R24" s="21">
        <v>0</v>
      </c>
      <c r="S24" s="21">
        <v>0.15</v>
      </c>
      <c r="T24" s="21">
        <v>1.1599999999999999</v>
      </c>
      <c r="U24" s="21">
        <v>136.47999999999999</v>
      </c>
      <c r="V24" s="21">
        <v>334.23</v>
      </c>
      <c r="W24" s="21">
        <v>15.04</v>
      </c>
      <c r="X24" s="21">
        <v>17.739999999999998</v>
      </c>
      <c r="Y24" s="21">
        <v>50.62</v>
      </c>
      <c r="Z24" s="21">
        <v>0.77</v>
      </c>
      <c r="AA24" s="21">
        <v>21</v>
      </c>
      <c r="AB24" s="21">
        <v>1098.9000000000001</v>
      </c>
      <c r="AC24" s="21">
        <v>224.33</v>
      </c>
      <c r="AD24" s="21">
        <v>0.3</v>
      </c>
      <c r="AE24" s="21">
        <v>0.08</v>
      </c>
      <c r="AF24" s="21">
        <v>0.06</v>
      </c>
      <c r="AG24" s="21">
        <v>0.76</v>
      </c>
      <c r="AH24" s="21">
        <v>1.46</v>
      </c>
      <c r="AI24" s="21">
        <v>4.5999999999999996</v>
      </c>
      <c r="AJ24" s="21">
        <v>0</v>
      </c>
      <c r="AK24" s="21">
        <v>82.18</v>
      </c>
      <c r="AL24" s="21">
        <v>80.41</v>
      </c>
      <c r="AM24" s="21">
        <v>135.44</v>
      </c>
      <c r="AN24" s="21">
        <v>80.44</v>
      </c>
      <c r="AO24" s="21">
        <v>31.43</v>
      </c>
      <c r="AP24" s="21">
        <v>68.900000000000006</v>
      </c>
      <c r="AQ24" s="21">
        <v>26.05</v>
      </c>
      <c r="AR24" s="21">
        <v>88.74</v>
      </c>
      <c r="AS24" s="21">
        <v>83.4</v>
      </c>
      <c r="AT24" s="21">
        <v>141.31</v>
      </c>
      <c r="AU24" s="21">
        <v>111.85</v>
      </c>
      <c r="AV24" s="21">
        <v>36.72</v>
      </c>
      <c r="AW24" s="21">
        <v>67.8</v>
      </c>
      <c r="AX24" s="21">
        <v>478.31</v>
      </c>
      <c r="AY24" s="21">
        <v>0.34</v>
      </c>
      <c r="AZ24" s="21">
        <v>123.14</v>
      </c>
      <c r="BA24" s="21">
        <v>89.04</v>
      </c>
      <c r="BB24" s="21">
        <v>53.27</v>
      </c>
      <c r="BC24" s="21">
        <v>34.47</v>
      </c>
      <c r="BD24" s="21">
        <v>0.09</v>
      </c>
      <c r="BE24" s="21">
        <v>0.02</v>
      </c>
      <c r="BF24" s="21">
        <v>0.02</v>
      </c>
      <c r="BG24" s="21">
        <v>0.05</v>
      </c>
      <c r="BH24" s="21">
        <v>0.06</v>
      </c>
      <c r="BI24" s="21">
        <v>0.19</v>
      </c>
      <c r="BJ24" s="21">
        <v>0</v>
      </c>
      <c r="BK24" s="21">
        <v>0.65</v>
      </c>
      <c r="BL24" s="21">
        <v>0</v>
      </c>
      <c r="BM24" s="21">
        <v>0.19</v>
      </c>
      <c r="BN24" s="21">
        <v>0</v>
      </c>
      <c r="BO24" s="21">
        <v>0</v>
      </c>
      <c r="BP24" s="21">
        <v>0</v>
      </c>
      <c r="BQ24" s="21">
        <v>0.02</v>
      </c>
      <c r="BR24" s="21">
        <v>7.0000000000000007E-2</v>
      </c>
      <c r="BS24" s="21">
        <v>0.65</v>
      </c>
      <c r="BT24" s="21">
        <v>0</v>
      </c>
      <c r="BU24" s="21">
        <v>0</v>
      </c>
      <c r="BV24" s="21">
        <v>0.11</v>
      </c>
      <c r="BW24" s="21">
        <v>0</v>
      </c>
      <c r="BX24" s="21">
        <v>0</v>
      </c>
      <c r="BY24" s="21">
        <v>0</v>
      </c>
      <c r="BZ24" s="21">
        <v>0</v>
      </c>
      <c r="CA24" s="21">
        <v>0</v>
      </c>
      <c r="CB24" s="21">
        <v>257.85000000000002</v>
      </c>
      <c r="CC24" s="23"/>
      <c r="CE24" s="21">
        <v>204.15</v>
      </c>
      <c r="CG24" s="21">
        <v>0</v>
      </c>
      <c r="CH24" s="21">
        <v>0</v>
      </c>
      <c r="CI24" s="21">
        <v>0</v>
      </c>
      <c r="CJ24" s="21">
        <v>0</v>
      </c>
      <c r="CK24" s="21">
        <v>0</v>
      </c>
      <c r="CL24" s="21">
        <v>0</v>
      </c>
      <c r="CM24" s="21">
        <v>0</v>
      </c>
      <c r="CN24" s="21">
        <v>0</v>
      </c>
      <c r="CO24" s="21">
        <v>0</v>
      </c>
      <c r="CP24" s="21">
        <v>0</v>
      </c>
      <c r="CQ24" s="21">
        <v>0.3</v>
      </c>
    </row>
    <row r="25" spans="1:95" s="21" customFormat="1" ht="15" x14ac:dyDescent="0.25">
      <c r="A25" s="21" t="s">
        <v>107</v>
      </c>
      <c r="B25" s="22" t="s">
        <v>121</v>
      </c>
      <c r="C25" s="23" t="str">
        <f>"250"</f>
        <v>250</v>
      </c>
      <c r="D25" s="23">
        <v>15.23</v>
      </c>
      <c r="E25" s="23">
        <v>12.59</v>
      </c>
      <c r="F25" s="23">
        <v>21.86</v>
      </c>
      <c r="G25" s="23">
        <v>0.48</v>
      </c>
      <c r="H25" s="23">
        <v>45.59</v>
      </c>
      <c r="I25" s="23">
        <v>439.49328326071492</v>
      </c>
      <c r="J25" s="21">
        <v>10.55</v>
      </c>
      <c r="K25" s="21">
        <v>5.4</v>
      </c>
      <c r="L25" s="21">
        <v>1.04</v>
      </c>
      <c r="M25" s="21">
        <v>0</v>
      </c>
      <c r="N25" s="21">
        <v>2.9</v>
      </c>
      <c r="O25" s="21">
        <v>40.43</v>
      </c>
      <c r="P25" s="21">
        <v>2.2599999999999998</v>
      </c>
      <c r="Q25" s="21">
        <v>0</v>
      </c>
      <c r="R25" s="21">
        <v>0</v>
      </c>
      <c r="S25" s="21">
        <v>0.19</v>
      </c>
      <c r="T25" s="21">
        <v>3.85</v>
      </c>
      <c r="U25" s="21">
        <v>747.06</v>
      </c>
      <c r="V25" s="21">
        <v>523.21</v>
      </c>
      <c r="W25" s="21">
        <v>28.46</v>
      </c>
      <c r="X25" s="21">
        <v>61.46</v>
      </c>
      <c r="Y25" s="21">
        <v>319.52999999999997</v>
      </c>
      <c r="Z25" s="21">
        <v>4.0599999999999996</v>
      </c>
      <c r="AA25" s="21">
        <v>0</v>
      </c>
      <c r="AB25" s="21">
        <v>1248.05</v>
      </c>
      <c r="AC25" s="21">
        <v>287.89999999999998</v>
      </c>
      <c r="AD25" s="21">
        <v>4.53</v>
      </c>
      <c r="AE25" s="21">
        <v>0.08</v>
      </c>
      <c r="AF25" s="21">
        <v>0.15</v>
      </c>
      <c r="AG25" s="21">
        <v>5.26</v>
      </c>
      <c r="AH25" s="21">
        <v>13</v>
      </c>
      <c r="AI25" s="21">
        <v>0.42</v>
      </c>
      <c r="AJ25" s="21">
        <v>0</v>
      </c>
      <c r="AK25" s="21">
        <v>1456.47</v>
      </c>
      <c r="AL25" s="21">
        <v>1107.45</v>
      </c>
      <c r="AM25" s="21">
        <v>2088.34</v>
      </c>
      <c r="AN25" s="21">
        <v>2029.4</v>
      </c>
      <c r="AO25" s="21">
        <v>614.15</v>
      </c>
      <c r="AP25" s="21">
        <v>1084.5</v>
      </c>
      <c r="AQ25" s="21">
        <v>303.23</v>
      </c>
      <c r="AR25" s="21">
        <v>1143.49</v>
      </c>
      <c r="AS25" s="21">
        <v>1501.84</v>
      </c>
      <c r="AT25" s="21">
        <v>1513.23</v>
      </c>
      <c r="AU25" s="21">
        <v>2405.65</v>
      </c>
      <c r="AV25" s="21">
        <v>934.83</v>
      </c>
      <c r="AW25" s="21">
        <v>1285.51</v>
      </c>
      <c r="AX25" s="21">
        <v>4313.1499999999996</v>
      </c>
      <c r="AY25" s="21">
        <v>344.45</v>
      </c>
      <c r="AZ25" s="21">
        <v>991.6</v>
      </c>
      <c r="BA25" s="21">
        <v>1104.82</v>
      </c>
      <c r="BB25" s="21">
        <v>936.9</v>
      </c>
      <c r="BC25" s="21">
        <v>381.46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0</v>
      </c>
      <c r="BK25" s="21">
        <v>0.53</v>
      </c>
      <c r="BL25" s="21">
        <v>0</v>
      </c>
      <c r="BM25" s="21">
        <v>0.31</v>
      </c>
      <c r="BN25" s="21">
        <v>0.02</v>
      </c>
      <c r="BO25" s="21">
        <v>0.05</v>
      </c>
      <c r="BP25" s="21">
        <v>0</v>
      </c>
      <c r="BQ25" s="21">
        <v>0</v>
      </c>
      <c r="BR25" s="21">
        <v>0</v>
      </c>
      <c r="BS25" s="21">
        <v>1.84</v>
      </c>
      <c r="BT25" s="21">
        <v>0</v>
      </c>
      <c r="BU25" s="21">
        <v>0</v>
      </c>
      <c r="BV25" s="21">
        <v>4.28</v>
      </c>
      <c r="BW25" s="21">
        <v>0</v>
      </c>
      <c r="BX25" s="21">
        <v>0</v>
      </c>
      <c r="BY25" s="21">
        <v>0</v>
      </c>
      <c r="BZ25" s="21">
        <v>0</v>
      </c>
      <c r="CA25" s="21">
        <v>0</v>
      </c>
      <c r="CB25" s="21">
        <v>116.94</v>
      </c>
      <c r="CC25" s="23"/>
      <c r="CE25" s="21">
        <v>208.01</v>
      </c>
      <c r="CG25" s="21">
        <v>0</v>
      </c>
      <c r="CH25" s="21">
        <v>0</v>
      </c>
      <c r="CI25" s="21">
        <v>0</v>
      </c>
      <c r="CJ25" s="21">
        <v>0</v>
      </c>
      <c r="CK25" s="21">
        <v>0</v>
      </c>
      <c r="CL25" s="21">
        <v>0</v>
      </c>
      <c r="CM25" s="21">
        <v>0</v>
      </c>
      <c r="CN25" s="21">
        <v>0</v>
      </c>
      <c r="CO25" s="21">
        <v>0</v>
      </c>
      <c r="CP25" s="21">
        <v>0</v>
      </c>
      <c r="CQ25" s="21">
        <v>1.96</v>
      </c>
    </row>
    <row r="26" spans="1:95" s="21" customFormat="1" ht="15" x14ac:dyDescent="0.25">
      <c r="A26" s="21" t="s">
        <v>108</v>
      </c>
      <c r="B26" s="22" t="s">
        <v>122</v>
      </c>
      <c r="C26" s="23" t="str">
        <f>"200"</f>
        <v>200</v>
      </c>
      <c r="D26" s="23">
        <v>0</v>
      </c>
      <c r="E26" s="23">
        <v>0</v>
      </c>
      <c r="F26" s="23">
        <v>0</v>
      </c>
      <c r="G26" s="23">
        <v>0</v>
      </c>
      <c r="H26" s="23">
        <v>16.93</v>
      </c>
      <c r="I26" s="23">
        <v>65.738399999999999</v>
      </c>
      <c r="J26" s="21">
        <v>0</v>
      </c>
      <c r="K26" s="21">
        <v>0</v>
      </c>
      <c r="L26" s="21">
        <v>0</v>
      </c>
      <c r="M26" s="21">
        <v>0</v>
      </c>
      <c r="N26" s="21">
        <v>12.19</v>
      </c>
      <c r="O26" s="21">
        <v>4.7300000000000004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72</v>
      </c>
      <c r="AB26" s="21">
        <v>0</v>
      </c>
      <c r="AC26" s="21">
        <v>0</v>
      </c>
      <c r="AD26" s="21">
        <v>0</v>
      </c>
      <c r="AE26" s="21">
        <v>0.22</v>
      </c>
      <c r="AF26" s="21">
        <v>0.27</v>
      </c>
      <c r="AG26" s="21">
        <v>2.4</v>
      </c>
      <c r="AH26" s="21">
        <v>0</v>
      </c>
      <c r="AI26" s="21">
        <v>8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200</v>
      </c>
      <c r="CC26" s="23"/>
      <c r="CE26" s="21">
        <v>72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0</v>
      </c>
    </row>
    <row r="27" spans="1:95" s="21" customFormat="1" ht="15" x14ac:dyDescent="0.25">
      <c r="A27" s="21" t="s">
        <v>104</v>
      </c>
      <c r="B27" s="22" t="s">
        <v>130</v>
      </c>
      <c r="C27" s="23" t="str">
        <f>"40"</f>
        <v>40</v>
      </c>
      <c r="D27" s="23">
        <v>1.1200000000000001</v>
      </c>
      <c r="E27" s="23">
        <v>0</v>
      </c>
      <c r="F27" s="23">
        <v>0.06</v>
      </c>
      <c r="G27" s="23">
        <v>0</v>
      </c>
      <c r="H27" s="23">
        <v>14.74</v>
      </c>
      <c r="I27" s="23">
        <v>64.41279999999999</v>
      </c>
      <c r="J27" s="21">
        <v>0.08</v>
      </c>
      <c r="K27" s="21">
        <v>0</v>
      </c>
      <c r="L27" s="21">
        <v>0</v>
      </c>
      <c r="M27" s="21">
        <v>0</v>
      </c>
      <c r="N27" s="21">
        <v>0.26</v>
      </c>
      <c r="O27" s="21">
        <v>13.84</v>
      </c>
      <c r="P27" s="21">
        <v>0.64</v>
      </c>
      <c r="Q27" s="21">
        <v>0</v>
      </c>
      <c r="R27" s="21">
        <v>0</v>
      </c>
      <c r="S27" s="21">
        <v>0.12</v>
      </c>
      <c r="T27" s="21">
        <v>0.68</v>
      </c>
      <c r="U27" s="21">
        <v>199.6</v>
      </c>
      <c r="V27" s="21">
        <v>37.200000000000003</v>
      </c>
      <c r="W27" s="21">
        <v>8</v>
      </c>
      <c r="X27" s="21">
        <v>5.6</v>
      </c>
      <c r="Y27" s="21">
        <v>26</v>
      </c>
      <c r="Z27" s="21">
        <v>0.44</v>
      </c>
      <c r="AA27" s="21">
        <v>0</v>
      </c>
      <c r="AB27" s="21">
        <v>0</v>
      </c>
      <c r="AC27" s="21">
        <v>0</v>
      </c>
      <c r="AD27" s="21">
        <v>0.44</v>
      </c>
      <c r="AE27" s="21">
        <v>0.04</v>
      </c>
      <c r="AF27" s="21">
        <v>0.01</v>
      </c>
      <c r="AG27" s="21">
        <v>0.36</v>
      </c>
      <c r="AH27" s="21">
        <v>0.88</v>
      </c>
      <c r="AI27" s="21">
        <v>0</v>
      </c>
      <c r="AJ27" s="21">
        <v>0</v>
      </c>
      <c r="AK27" s="21">
        <v>139.19999999999999</v>
      </c>
      <c r="AL27" s="21">
        <v>127.2</v>
      </c>
      <c r="AM27" s="21">
        <v>237.6</v>
      </c>
      <c r="AN27" s="21">
        <v>75.599999999999994</v>
      </c>
      <c r="AO27" s="21">
        <v>45.6</v>
      </c>
      <c r="AP27" s="21">
        <v>92.4</v>
      </c>
      <c r="AQ27" s="21">
        <v>29.6</v>
      </c>
      <c r="AR27" s="21">
        <v>147.19999999999999</v>
      </c>
      <c r="AS27" s="21">
        <v>97.2</v>
      </c>
      <c r="AT27" s="21">
        <v>118</v>
      </c>
      <c r="AU27" s="21">
        <v>100.8</v>
      </c>
      <c r="AV27" s="21">
        <v>59.2</v>
      </c>
      <c r="AW27" s="21">
        <v>103.2</v>
      </c>
      <c r="AX27" s="21">
        <v>901.6</v>
      </c>
      <c r="AY27" s="21">
        <v>0</v>
      </c>
      <c r="AZ27" s="21">
        <v>283.60000000000002</v>
      </c>
      <c r="BA27" s="21">
        <v>147.19999999999999</v>
      </c>
      <c r="BB27" s="21">
        <v>74.8</v>
      </c>
      <c r="BC27" s="21">
        <v>58.8</v>
      </c>
      <c r="BD27" s="21">
        <v>0</v>
      </c>
      <c r="BE27" s="21">
        <v>0</v>
      </c>
      <c r="BF27" s="21">
        <v>0</v>
      </c>
      <c r="BG27" s="21">
        <v>0</v>
      </c>
      <c r="BH27" s="21">
        <v>0</v>
      </c>
      <c r="BI27" s="21">
        <v>0.04</v>
      </c>
      <c r="BJ27" s="21">
        <v>0</v>
      </c>
      <c r="BK27" s="21">
        <v>0</v>
      </c>
      <c r="BL27" s="21">
        <v>0</v>
      </c>
      <c r="BM27" s="21">
        <v>0</v>
      </c>
      <c r="BN27" s="21">
        <v>0.04</v>
      </c>
      <c r="BO27" s="21">
        <v>0</v>
      </c>
      <c r="BP27" s="21">
        <v>0</v>
      </c>
      <c r="BQ27" s="21">
        <v>0</v>
      </c>
      <c r="BR27" s="21">
        <v>0</v>
      </c>
      <c r="BS27" s="21">
        <v>0.03</v>
      </c>
      <c r="BT27" s="21">
        <v>0</v>
      </c>
      <c r="BU27" s="21">
        <v>0</v>
      </c>
      <c r="BV27" s="21">
        <v>0.14000000000000001</v>
      </c>
      <c r="BW27" s="21">
        <v>0.01</v>
      </c>
      <c r="BX27" s="21">
        <v>0</v>
      </c>
      <c r="BY27" s="21">
        <v>0</v>
      </c>
      <c r="BZ27" s="21">
        <v>0</v>
      </c>
      <c r="CA27" s="21">
        <v>0</v>
      </c>
      <c r="CB27" s="21">
        <v>15.12</v>
      </c>
      <c r="CC27" s="23"/>
      <c r="CE27" s="21">
        <v>0</v>
      </c>
      <c r="CG27" s="21">
        <v>0</v>
      </c>
      <c r="CH27" s="21">
        <v>0</v>
      </c>
      <c r="CI27" s="21">
        <v>0</v>
      </c>
      <c r="CJ27" s="21">
        <v>0</v>
      </c>
      <c r="CK27" s="21">
        <v>0</v>
      </c>
      <c r="CL27" s="21">
        <v>0</v>
      </c>
      <c r="CM27" s="21">
        <v>0</v>
      </c>
      <c r="CN27" s="21">
        <v>0</v>
      </c>
      <c r="CO27" s="21">
        <v>0</v>
      </c>
      <c r="CP27" s="21">
        <v>0</v>
      </c>
      <c r="CQ27" s="21">
        <v>0</v>
      </c>
    </row>
    <row r="28" spans="1:95" s="18" customFormat="1" ht="15" x14ac:dyDescent="0.25">
      <c r="A28" s="18" t="s">
        <v>109</v>
      </c>
      <c r="B28" s="19" t="s">
        <v>131</v>
      </c>
      <c r="C28" s="20" t="str">
        <f>"40"</f>
        <v>40</v>
      </c>
      <c r="D28" s="20">
        <v>0.51</v>
      </c>
      <c r="E28" s="20">
        <v>0</v>
      </c>
      <c r="F28" s="20">
        <v>0.25</v>
      </c>
      <c r="G28" s="20">
        <v>0</v>
      </c>
      <c r="H28" s="20">
        <v>7.48</v>
      </c>
      <c r="I28" s="20">
        <v>35.414000000000001</v>
      </c>
      <c r="J28" s="18">
        <v>0.08</v>
      </c>
      <c r="K28" s="18">
        <v>0</v>
      </c>
      <c r="L28" s="18">
        <v>0</v>
      </c>
      <c r="M28" s="18">
        <v>0</v>
      </c>
      <c r="N28" s="18">
        <v>0.19</v>
      </c>
      <c r="O28" s="18">
        <v>6.96</v>
      </c>
      <c r="P28" s="18">
        <v>0.33</v>
      </c>
      <c r="Q28" s="18">
        <v>0</v>
      </c>
      <c r="R28" s="18">
        <v>0</v>
      </c>
      <c r="S28" s="18">
        <v>0.4</v>
      </c>
      <c r="T28" s="18">
        <v>0</v>
      </c>
      <c r="U28" s="18">
        <v>244</v>
      </c>
      <c r="V28" s="18">
        <v>98</v>
      </c>
      <c r="W28" s="18">
        <v>14</v>
      </c>
      <c r="X28" s="18">
        <v>18.8</v>
      </c>
      <c r="Y28" s="18">
        <v>63.2</v>
      </c>
      <c r="Z28" s="18">
        <v>1.56</v>
      </c>
      <c r="AA28" s="18">
        <v>0</v>
      </c>
      <c r="AB28" s="18">
        <v>2</v>
      </c>
      <c r="AC28" s="18">
        <v>0.4</v>
      </c>
      <c r="AD28" s="18">
        <v>0.56000000000000005</v>
      </c>
      <c r="AE28" s="18">
        <v>7.0000000000000007E-2</v>
      </c>
      <c r="AF28" s="18">
        <v>0.03</v>
      </c>
      <c r="AG28" s="18">
        <v>0.28000000000000003</v>
      </c>
      <c r="AH28" s="18">
        <v>0.8</v>
      </c>
      <c r="AI28" s="18">
        <v>0</v>
      </c>
      <c r="AJ28" s="18">
        <v>0</v>
      </c>
      <c r="AK28" s="18">
        <v>128.80000000000001</v>
      </c>
      <c r="AL28" s="18">
        <v>99.2</v>
      </c>
      <c r="AM28" s="18">
        <v>170.8</v>
      </c>
      <c r="AN28" s="18">
        <v>89.2</v>
      </c>
      <c r="AO28" s="18">
        <v>37.200000000000003</v>
      </c>
      <c r="AP28" s="18">
        <v>79.2</v>
      </c>
      <c r="AQ28" s="18">
        <v>32</v>
      </c>
      <c r="AR28" s="18">
        <v>148.4</v>
      </c>
      <c r="AS28" s="18">
        <v>118.8</v>
      </c>
      <c r="AT28" s="18">
        <v>116.4</v>
      </c>
      <c r="AU28" s="18">
        <v>185.6</v>
      </c>
      <c r="AV28" s="18">
        <v>49.6</v>
      </c>
      <c r="AW28" s="18">
        <v>124</v>
      </c>
      <c r="AX28" s="18">
        <v>611.6</v>
      </c>
      <c r="AY28" s="18">
        <v>0</v>
      </c>
      <c r="AZ28" s="18">
        <v>210.4</v>
      </c>
      <c r="BA28" s="18">
        <v>116.4</v>
      </c>
      <c r="BB28" s="18">
        <v>72</v>
      </c>
      <c r="BC28" s="18">
        <v>52</v>
      </c>
      <c r="BD28" s="18">
        <v>0</v>
      </c>
      <c r="BE28" s="18">
        <v>0</v>
      </c>
      <c r="BF28" s="18">
        <v>0</v>
      </c>
      <c r="BG28" s="18">
        <v>0</v>
      </c>
      <c r="BH28" s="18">
        <v>0</v>
      </c>
      <c r="BI28" s="18">
        <v>0</v>
      </c>
      <c r="BJ28" s="18">
        <v>0</v>
      </c>
      <c r="BK28" s="18">
        <v>0.06</v>
      </c>
      <c r="BL28" s="18">
        <v>0</v>
      </c>
      <c r="BM28" s="18">
        <v>0</v>
      </c>
      <c r="BN28" s="18">
        <v>0.01</v>
      </c>
      <c r="BO28" s="18">
        <v>0</v>
      </c>
      <c r="BP28" s="18">
        <v>0</v>
      </c>
      <c r="BQ28" s="18">
        <v>0</v>
      </c>
      <c r="BR28" s="18">
        <v>0</v>
      </c>
      <c r="BS28" s="18">
        <v>0.04</v>
      </c>
      <c r="BT28" s="18">
        <v>0</v>
      </c>
      <c r="BU28" s="18">
        <v>0</v>
      </c>
      <c r="BV28" s="18">
        <v>0.19</v>
      </c>
      <c r="BW28" s="18">
        <v>0.03</v>
      </c>
      <c r="BX28" s="18">
        <v>0</v>
      </c>
      <c r="BY28" s="18">
        <v>0</v>
      </c>
      <c r="BZ28" s="18">
        <v>0</v>
      </c>
      <c r="CA28" s="18">
        <v>0</v>
      </c>
      <c r="CB28" s="18">
        <v>18.8</v>
      </c>
      <c r="CC28" s="20"/>
      <c r="CE28" s="18">
        <v>0.33</v>
      </c>
      <c r="CG28" s="18">
        <v>0</v>
      </c>
      <c r="CH28" s="18">
        <v>0</v>
      </c>
      <c r="CI28" s="18">
        <v>0</v>
      </c>
      <c r="CJ28" s="18">
        <v>0</v>
      </c>
      <c r="CK28" s="18">
        <v>0</v>
      </c>
      <c r="CL28" s="18">
        <v>0</v>
      </c>
      <c r="CM28" s="18">
        <v>0</v>
      </c>
      <c r="CN28" s="18">
        <v>0</v>
      </c>
      <c r="CO28" s="18">
        <v>0</v>
      </c>
      <c r="CP28" s="18">
        <v>0</v>
      </c>
      <c r="CQ28" s="18">
        <v>0</v>
      </c>
    </row>
    <row r="29" spans="1:95" s="26" customFormat="1" ht="15" x14ac:dyDescent="0.25">
      <c r="A29" s="5"/>
      <c r="B29" s="24" t="s">
        <v>91</v>
      </c>
      <c r="C29" s="25"/>
      <c r="D29" s="25">
        <v>20.18</v>
      </c>
      <c r="E29" s="25">
        <v>12.79</v>
      </c>
      <c r="F29" s="25">
        <v>29.34</v>
      </c>
      <c r="G29" s="25">
        <v>0.69</v>
      </c>
      <c r="H29" s="25">
        <v>120.32</v>
      </c>
      <c r="I29" s="25">
        <v>816.64</v>
      </c>
      <c r="J29" s="26">
        <v>12.86</v>
      </c>
      <c r="K29" s="26">
        <v>8.92</v>
      </c>
      <c r="L29" s="26">
        <v>1.75</v>
      </c>
      <c r="M29" s="26">
        <v>0</v>
      </c>
      <c r="N29" s="26">
        <v>33.450000000000003</v>
      </c>
      <c r="O29" s="26">
        <v>80.11</v>
      </c>
      <c r="P29" s="26">
        <v>6.76</v>
      </c>
      <c r="Q29" s="26">
        <v>0</v>
      </c>
      <c r="R29" s="26">
        <v>0</v>
      </c>
      <c r="S29" s="26">
        <v>0.94</v>
      </c>
      <c r="T29" s="26">
        <v>7.89</v>
      </c>
      <c r="U29" s="26">
        <v>1742.46</v>
      </c>
      <c r="V29" s="26">
        <v>1158.45</v>
      </c>
      <c r="W29" s="26">
        <v>92.76</v>
      </c>
      <c r="X29" s="26">
        <v>117.86</v>
      </c>
      <c r="Y29" s="26">
        <v>487.59</v>
      </c>
      <c r="Z29" s="26">
        <v>7.76</v>
      </c>
      <c r="AA29" s="26">
        <v>93</v>
      </c>
      <c r="AB29" s="26">
        <v>2354.5</v>
      </c>
      <c r="AC29" s="26">
        <v>514.26</v>
      </c>
      <c r="AD29" s="26">
        <v>8.26</v>
      </c>
      <c r="AE29" s="26">
        <v>0.49</v>
      </c>
      <c r="AF29" s="26">
        <v>0.55000000000000004</v>
      </c>
      <c r="AG29" s="26">
        <v>9.16</v>
      </c>
      <c r="AH29" s="26">
        <v>16.46</v>
      </c>
      <c r="AI29" s="26">
        <v>13.68</v>
      </c>
      <c r="AJ29" s="26">
        <v>0</v>
      </c>
      <c r="AK29" s="26">
        <v>1845.31</v>
      </c>
      <c r="AL29" s="26">
        <v>1458.04</v>
      </c>
      <c r="AM29" s="26">
        <v>2681.06</v>
      </c>
      <c r="AN29" s="26">
        <v>2341.7600000000002</v>
      </c>
      <c r="AO29" s="26">
        <v>742.97</v>
      </c>
      <c r="AP29" s="26">
        <v>1363.67</v>
      </c>
      <c r="AQ29" s="26">
        <v>400.36</v>
      </c>
      <c r="AR29" s="26">
        <v>1560.67</v>
      </c>
      <c r="AS29" s="26">
        <v>1830.43</v>
      </c>
      <c r="AT29" s="26">
        <v>1942.2</v>
      </c>
      <c r="AU29" s="26">
        <v>3043.2</v>
      </c>
      <c r="AV29" s="26">
        <v>1090.56</v>
      </c>
      <c r="AW29" s="26">
        <v>1608.23</v>
      </c>
      <c r="AX29" s="26">
        <v>6504.57</v>
      </c>
      <c r="AY29" s="26">
        <v>344.79</v>
      </c>
      <c r="AZ29" s="26">
        <v>1643.03</v>
      </c>
      <c r="BA29" s="26">
        <v>1503.42</v>
      </c>
      <c r="BB29" s="26">
        <v>1173.44</v>
      </c>
      <c r="BC29" s="26">
        <v>537.67999999999995</v>
      </c>
      <c r="BD29" s="26">
        <v>0.09</v>
      </c>
      <c r="BE29" s="26">
        <v>0.02</v>
      </c>
      <c r="BF29" s="26">
        <v>0.02</v>
      </c>
      <c r="BG29" s="26">
        <v>0.05</v>
      </c>
      <c r="BH29" s="26">
        <v>0.06</v>
      </c>
      <c r="BI29" s="26">
        <v>0.24</v>
      </c>
      <c r="BJ29" s="26">
        <v>0</v>
      </c>
      <c r="BK29" s="26">
        <v>1.53</v>
      </c>
      <c r="BL29" s="26">
        <v>0</v>
      </c>
      <c r="BM29" s="26">
        <v>0.7</v>
      </c>
      <c r="BN29" s="26">
        <v>0.08</v>
      </c>
      <c r="BO29" s="26">
        <v>0.08</v>
      </c>
      <c r="BP29" s="26">
        <v>0</v>
      </c>
      <c r="BQ29" s="26">
        <v>0.02</v>
      </c>
      <c r="BR29" s="26">
        <v>0.08</v>
      </c>
      <c r="BS29" s="26">
        <v>3.67</v>
      </c>
      <c r="BT29" s="26">
        <v>0</v>
      </c>
      <c r="BU29" s="26">
        <v>0</v>
      </c>
      <c r="BV29" s="26">
        <v>7.88</v>
      </c>
      <c r="BW29" s="26">
        <v>0.05</v>
      </c>
      <c r="BX29" s="26">
        <v>0</v>
      </c>
      <c r="BY29" s="26">
        <v>0</v>
      </c>
      <c r="BZ29" s="26">
        <v>0</v>
      </c>
      <c r="CA29" s="26">
        <v>0</v>
      </c>
      <c r="CB29" s="26">
        <v>681.36</v>
      </c>
      <c r="CC29" s="25"/>
      <c r="CD29" s="26">
        <f>$I$29/$I$43*100</f>
        <v>34.673029729201865</v>
      </c>
      <c r="CE29" s="26">
        <v>485.42</v>
      </c>
      <c r="CG29" s="26">
        <v>0</v>
      </c>
      <c r="CH29" s="26">
        <v>0</v>
      </c>
      <c r="CI29" s="26">
        <v>0</v>
      </c>
      <c r="CJ29" s="26">
        <v>0</v>
      </c>
      <c r="CK29" s="26">
        <v>0</v>
      </c>
      <c r="CL29" s="26">
        <v>0</v>
      </c>
      <c r="CM29" s="26">
        <v>0</v>
      </c>
      <c r="CN29" s="26">
        <v>0</v>
      </c>
      <c r="CO29" s="26">
        <v>0</v>
      </c>
      <c r="CP29" s="26">
        <v>3.33</v>
      </c>
      <c r="CQ29" s="26">
        <v>3.26</v>
      </c>
    </row>
    <row r="30" spans="1:95" s="5" customFormat="1" ht="15" x14ac:dyDescent="0.25">
      <c r="A30" s="13"/>
      <c r="B30" s="17" t="s">
        <v>92</v>
      </c>
      <c r="C30" s="11"/>
      <c r="D30" s="11"/>
      <c r="E30" s="11"/>
      <c r="F30" s="11"/>
      <c r="G30" s="11"/>
      <c r="H30" s="11"/>
      <c r="I30" s="11"/>
      <c r="CC30" s="11"/>
    </row>
    <row r="31" spans="1:95" s="21" customFormat="1" ht="15" x14ac:dyDescent="0.25">
      <c r="A31" s="18" t="s">
        <v>110</v>
      </c>
      <c r="B31" s="22" t="s">
        <v>123</v>
      </c>
      <c r="C31" s="23" t="str">
        <f>"50"</f>
        <v>50</v>
      </c>
      <c r="D31" s="23">
        <v>1.77</v>
      </c>
      <c r="E31" s="23">
        <v>0.33</v>
      </c>
      <c r="F31" s="23">
        <v>2.38</v>
      </c>
      <c r="G31" s="23">
        <v>0.45</v>
      </c>
      <c r="H31" s="23">
        <v>24.1</v>
      </c>
      <c r="I31" s="23">
        <v>123.04828786666658</v>
      </c>
      <c r="J31" s="21">
        <v>1.49</v>
      </c>
      <c r="K31" s="21">
        <v>0.15</v>
      </c>
      <c r="L31" s="21">
        <v>0</v>
      </c>
      <c r="M31" s="21">
        <v>0</v>
      </c>
      <c r="N31" s="21">
        <v>7.01</v>
      </c>
      <c r="O31" s="21">
        <v>16.05</v>
      </c>
      <c r="P31" s="21">
        <v>1.05</v>
      </c>
      <c r="Q31" s="21">
        <v>0</v>
      </c>
      <c r="R31" s="21">
        <v>0</v>
      </c>
      <c r="S31" s="21">
        <v>0</v>
      </c>
      <c r="T31" s="21">
        <v>0.52</v>
      </c>
      <c r="U31" s="21">
        <v>108.91</v>
      </c>
      <c r="V31" s="21">
        <v>73.03</v>
      </c>
      <c r="W31" s="21">
        <v>9.23</v>
      </c>
      <c r="X31" s="21">
        <v>5.12</v>
      </c>
      <c r="Y31" s="21">
        <v>26.1</v>
      </c>
      <c r="Z31" s="21">
        <v>0.69</v>
      </c>
      <c r="AA31" s="21">
        <v>14.03</v>
      </c>
      <c r="AB31" s="21">
        <v>13.35</v>
      </c>
      <c r="AC31" s="21">
        <v>25.29</v>
      </c>
      <c r="AD31" s="21">
        <v>0.46</v>
      </c>
      <c r="AE31" s="21">
        <v>0.03</v>
      </c>
      <c r="AF31" s="21">
        <v>0.02</v>
      </c>
      <c r="AG31" s="21">
        <v>0.28000000000000003</v>
      </c>
      <c r="AH31" s="21">
        <v>0.85</v>
      </c>
      <c r="AI31" s="21">
        <v>0.69</v>
      </c>
      <c r="AJ31" s="21">
        <v>0</v>
      </c>
      <c r="AK31" s="21">
        <v>125.24</v>
      </c>
      <c r="AL31" s="21">
        <v>111.8</v>
      </c>
      <c r="AM31" s="21">
        <v>208.67</v>
      </c>
      <c r="AN31" s="21">
        <v>78.55</v>
      </c>
      <c r="AO31" s="21">
        <v>44.87</v>
      </c>
      <c r="AP31" s="21">
        <v>85.38</v>
      </c>
      <c r="AQ31" s="21">
        <v>28.04</v>
      </c>
      <c r="AR31" s="21">
        <v>128.93</v>
      </c>
      <c r="AS31" s="21">
        <v>91.87</v>
      </c>
      <c r="AT31" s="21">
        <v>109.35</v>
      </c>
      <c r="AU31" s="21">
        <v>106.81</v>
      </c>
      <c r="AV31" s="21">
        <v>53.73</v>
      </c>
      <c r="AW31" s="21">
        <v>89.21</v>
      </c>
      <c r="AX31" s="21">
        <v>739.13</v>
      </c>
      <c r="AY31" s="21">
        <v>0.33</v>
      </c>
      <c r="AZ31" s="21">
        <v>228.96</v>
      </c>
      <c r="BA31" s="21">
        <v>135.69</v>
      </c>
      <c r="BB31" s="21">
        <v>68.34</v>
      </c>
      <c r="BC31" s="21">
        <v>52.24</v>
      </c>
      <c r="BD31" s="21">
        <v>0.08</v>
      </c>
      <c r="BE31" s="21">
        <v>0.02</v>
      </c>
      <c r="BF31" s="21">
        <v>0.02</v>
      </c>
      <c r="BG31" s="21">
        <v>0.04</v>
      </c>
      <c r="BH31" s="21">
        <v>0.05</v>
      </c>
      <c r="BI31" s="21">
        <v>0.17</v>
      </c>
      <c r="BJ31" s="21">
        <v>0</v>
      </c>
      <c r="BK31" s="21">
        <v>0.56999999999999995</v>
      </c>
      <c r="BL31" s="21">
        <v>0</v>
      </c>
      <c r="BM31" s="21">
        <v>0.17</v>
      </c>
      <c r="BN31" s="21">
        <v>0</v>
      </c>
      <c r="BO31" s="21">
        <v>0</v>
      </c>
      <c r="BP31" s="21">
        <v>0</v>
      </c>
      <c r="BQ31" s="21">
        <v>0.02</v>
      </c>
      <c r="BR31" s="21">
        <v>0.06</v>
      </c>
      <c r="BS31" s="21">
        <v>0.54</v>
      </c>
      <c r="BT31" s="21">
        <v>0</v>
      </c>
      <c r="BU31" s="21">
        <v>0</v>
      </c>
      <c r="BV31" s="21">
        <v>0.21</v>
      </c>
      <c r="BW31" s="21">
        <v>0.01</v>
      </c>
      <c r="BX31" s="21">
        <v>0</v>
      </c>
      <c r="BY31" s="21">
        <v>0</v>
      </c>
      <c r="BZ31" s="21">
        <v>0</v>
      </c>
      <c r="CA31" s="21">
        <v>0</v>
      </c>
      <c r="CB31" s="21">
        <v>12.25</v>
      </c>
      <c r="CC31" s="23"/>
      <c r="CE31" s="21">
        <v>16.260000000000002</v>
      </c>
      <c r="CG31" s="21">
        <v>0</v>
      </c>
      <c r="CH31" s="21">
        <v>0</v>
      </c>
      <c r="CI31" s="21">
        <v>0</v>
      </c>
      <c r="CJ31" s="21">
        <v>0</v>
      </c>
      <c r="CK31" s="21">
        <v>0</v>
      </c>
      <c r="CL31" s="21">
        <v>0</v>
      </c>
      <c r="CM31" s="21">
        <v>0</v>
      </c>
      <c r="CN31" s="21">
        <v>0</v>
      </c>
      <c r="CO31" s="21">
        <v>0</v>
      </c>
      <c r="CP31" s="21">
        <v>5.87</v>
      </c>
      <c r="CQ31" s="21">
        <v>0.27</v>
      </c>
    </row>
    <row r="32" spans="1:95" s="21" customFormat="1" ht="15" x14ac:dyDescent="0.25">
      <c r="A32" s="18" t="s">
        <v>111</v>
      </c>
      <c r="B32" s="22" t="s">
        <v>124</v>
      </c>
      <c r="C32" s="23" t="str">
        <f>"200"</f>
        <v>200</v>
      </c>
      <c r="D32" s="23">
        <v>1.2</v>
      </c>
      <c r="E32" s="23">
        <v>0</v>
      </c>
      <c r="F32" s="23">
        <v>0.06</v>
      </c>
      <c r="G32" s="23">
        <v>0</v>
      </c>
      <c r="H32" s="23">
        <v>33.4</v>
      </c>
      <c r="I32" s="23">
        <v>126.6239575</v>
      </c>
      <c r="J32" s="21">
        <v>0.03</v>
      </c>
      <c r="K32" s="21">
        <v>0</v>
      </c>
      <c r="L32" s="21">
        <v>0.03</v>
      </c>
      <c r="M32" s="21">
        <v>0</v>
      </c>
      <c r="N32" s="21">
        <v>28.87</v>
      </c>
      <c r="O32" s="21">
        <v>0.65</v>
      </c>
      <c r="P32" s="21">
        <v>3.89</v>
      </c>
      <c r="Q32" s="21">
        <v>0</v>
      </c>
      <c r="R32" s="21">
        <v>0</v>
      </c>
      <c r="S32" s="21">
        <v>0.38</v>
      </c>
      <c r="T32" s="21">
        <v>1.02</v>
      </c>
      <c r="U32" s="21">
        <v>0</v>
      </c>
      <c r="V32" s="21">
        <v>374.49</v>
      </c>
      <c r="W32" s="21">
        <v>34.67</v>
      </c>
      <c r="X32" s="21">
        <v>21.7</v>
      </c>
      <c r="Y32" s="21">
        <v>29.53</v>
      </c>
      <c r="Z32" s="21">
        <v>0.73</v>
      </c>
      <c r="AA32" s="21">
        <v>0</v>
      </c>
      <c r="AB32" s="21">
        <v>630</v>
      </c>
      <c r="AC32" s="21">
        <v>145.75</v>
      </c>
      <c r="AD32" s="21">
        <v>1.38</v>
      </c>
      <c r="AE32" s="21">
        <v>0.02</v>
      </c>
      <c r="AF32" s="21">
        <v>0.04</v>
      </c>
      <c r="AG32" s="21">
        <v>0.51</v>
      </c>
      <c r="AH32" s="21">
        <v>0.98</v>
      </c>
      <c r="AI32" s="21">
        <v>0.16</v>
      </c>
      <c r="AJ32" s="21">
        <v>0</v>
      </c>
      <c r="AK32" s="21">
        <v>0.01</v>
      </c>
      <c r="AL32" s="21">
        <v>0.01</v>
      </c>
      <c r="AM32" s="21">
        <v>0.02</v>
      </c>
      <c r="AN32" s="21">
        <v>0.02</v>
      </c>
      <c r="AO32" s="21">
        <v>0</v>
      </c>
      <c r="AP32" s="21">
        <v>0.01</v>
      </c>
      <c r="AQ32" s="21">
        <v>0.01</v>
      </c>
      <c r="AR32" s="21">
        <v>0.01</v>
      </c>
      <c r="AS32" s="21">
        <v>0.01</v>
      </c>
      <c r="AT32" s="21">
        <v>0.01</v>
      </c>
      <c r="AU32" s="21">
        <v>7.0000000000000007E-2</v>
      </c>
      <c r="AV32" s="21">
        <v>0</v>
      </c>
      <c r="AW32" s="21">
        <v>0.01</v>
      </c>
      <c r="AX32" s="21">
        <v>0.03</v>
      </c>
      <c r="AY32" s="21">
        <v>0</v>
      </c>
      <c r="AZ32" s="21">
        <v>0.02</v>
      </c>
      <c r="BA32" s="21">
        <v>0.02</v>
      </c>
      <c r="BB32" s="21">
        <v>0.01</v>
      </c>
      <c r="BC32" s="21">
        <v>0</v>
      </c>
      <c r="BD32" s="21">
        <v>0</v>
      </c>
      <c r="BE32" s="21">
        <v>0</v>
      </c>
      <c r="BF32" s="21">
        <v>0</v>
      </c>
      <c r="BG32" s="21">
        <v>0</v>
      </c>
      <c r="BH32" s="21">
        <v>0</v>
      </c>
      <c r="BI32" s="21">
        <v>0</v>
      </c>
      <c r="BJ32" s="21">
        <v>0</v>
      </c>
      <c r="BK32" s="21">
        <v>0</v>
      </c>
      <c r="BL32" s="21">
        <v>0</v>
      </c>
      <c r="BM32" s="21">
        <v>0</v>
      </c>
      <c r="BN32" s="21">
        <v>0</v>
      </c>
      <c r="BO32" s="21">
        <v>0</v>
      </c>
      <c r="BP32" s="21">
        <v>0</v>
      </c>
      <c r="BQ32" s="21">
        <v>0</v>
      </c>
      <c r="BR32" s="21">
        <v>0</v>
      </c>
      <c r="BS32" s="21">
        <v>0.02</v>
      </c>
      <c r="BT32" s="21">
        <v>0</v>
      </c>
      <c r="BU32" s="21">
        <v>0</v>
      </c>
      <c r="BV32" s="21">
        <v>0.01</v>
      </c>
      <c r="BW32" s="21">
        <v>0</v>
      </c>
      <c r="BX32" s="21">
        <v>0</v>
      </c>
      <c r="BY32" s="21">
        <v>0</v>
      </c>
      <c r="BZ32" s="21">
        <v>0</v>
      </c>
      <c r="CA32" s="21">
        <v>0</v>
      </c>
      <c r="CB32" s="21">
        <v>202.02</v>
      </c>
      <c r="CC32" s="23"/>
      <c r="CE32" s="21">
        <v>105</v>
      </c>
      <c r="CG32" s="21">
        <v>0</v>
      </c>
      <c r="CH32" s="21">
        <v>0</v>
      </c>
      <c r="CI32" s="21">
        <v>0</v>
      </c>
      <c r="CJ32" s="21">
        <v>0</v>
      </c>
      <c r="CK32" s="21">
        <v>0</v>
      </c>
      <c r="CL32" s="21">
        <v>0</v>
      </c>
      <c r="CM32" s="21">
        <v>0</v>
      </c>
      <c r="CN32" s="21">
        <v>0</v>
      </c>
      <c r="CO32" s="21">
        <v>0</v>
      </c>
      <c r="CP32" s="21">
        <v>10</v>
      </c>
      <c r="CQ32" s="21">
        <v>0</v>
      </c>
    </row>
    <row r="33" spans="1:95" s="18" customFormat="1" ht="15" x14ac:dyDescent="0.25">
      <c r="A33" s="27"/>
      <c r="B33" s="19" t="s">
        <v>93</v>
      </c>
      <c r="C33" s="20" t="str">
        <f>"100"</f>
        <v>100</v>
      </c>
      <c r="D33" s="20">
        <v>1.5</v>
      </c>
      <c r="E33" s="20">
        <v>0</v>
      </c>
      <c r="F33" s="20">
        <v>0.5</v>
      </c>
      <c r="G33" s="20">
        <v>0</v>
      </c>
      <c r="H33" s="20">
        <v>22.7</v>
      </c>
      <c r="I33" s="20">
        <v>95.500000000000014</v>
      </c>
      <c r="J33" s="18">
        <v>0.2</v>
      </c>
      <c r="K33" s="18">
        <v>0</v>
      </c>
      <c r="L33" s="18">
        <v>0.2</v>
      </c>
      <c r="M33" s="18">
        <v>0</v>
      </c>
      <c r="N33" s="18">
        <v>19</v>
      </c>
      <c r="O33" s="18">
        <v>2</v>
      </c>
      <c r="P33" s="18">
        <v>1.7</v>
      </c>
      <c r="Q33" s="18">
        <v>0</v>
      </c>
      <c r="R33" s="18">
        <v>0</v>
      </c>
      <c r="S33" s="18">
        <v>0.4</v>
      </c>
      <c r="T33" s="18">
        <v>0.9</v>
      </c>
      <c r="U33" s="18">
        <v>0</v>
      </c>
      <c r="V33" s="18">
        <v>348</v>
      </c>
      <c r="W33" s="18">
        <v>8</v>
      </c>
      <c r="X33" s="18">
        <v>42</v>
      </c>
      <c r="Y33" s="18">
        <v>28</v>
      </c>
      <c r="Z33" s="18">
        <v>0.6</v>
      </c>
      <c r="AA33" s="18">
        <v>0</v>
      </c>
      <c r="AB33" s="18">
        <v>120</v>
      </c>
      <c r="AC33" s="18">
        <v>20</v>
      </c>
      <c r="AD33" s="18">
        <v>0.4</v>
      </c>
      <c r="AE33" s="18">
        <v>0.04</v>
      </c>
      <c r="AF33" s="18">
        <v>0.05</v>
      </c>
      <c r="AG33" s="18">
        <v>0.6</v>
      </c>
      <c r="AH33" s="18">
        <v>0.9</v>
      </c>
      <c r="AI33" s="18">
        <v>10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  <c r="AO33" s="18">
        <v>0</v>
      </c>
      <c r="AP33" s="18">
        <v>0</v>
      </c>
      <c r="AQ33" s="18">
        <v>0</v>
      </c>
      <c r="AR33" s="18">
        <v>0</v>
      </c>
      <c r="AS33" s="18">
        <v>0</v>
      </c>
      <c r="AT33" s="18">
        <v>0</v>
      </c>
      <c r="AU33" s="18">
        <v>0</v>
      </c>
      <c r="AV33" s="18">
        <v>0</v>
      </c>
      <c r="AW33" s="18">
        <v>0</v>
      </c>
      <c r="AX33" s="18">
        <v>0</v>
      </c>
      <c r="AY33" s="18">
        <v>0</v>
      </c>
      <c r="AZ33" s="18">
        <v>0</v>
      </c>
      <c r="BA33" s="18">
        <v>0</v>
      </c>
      <c r="BB33" s="18">
        <v>0</v>
      </c>
      <c r="BC33" s="18">
        <v>0</v>
      </c>
      <c r="BD33" s="18">
        <v>0</v>
      </c>
      <c r="BE33" s="18">
        <v>0</v>
      </c>
      <c r="BF33" s="18">
        <v>0</v>
      </c>
      <c r="BG33" s="18">
        <v>0</v>
      </c>
      <c r="BH33" s="18">
        <v>0</v>
      </c>
      <c r="BI33" s="18">
        <v>0</v>
      </c>
      <c r="BJ33" s="18">
        <v>0</v>
      </c>
      <c r="BK33" s="18">
        <v>0</v>
      </c>
      <c r="BL33" s="18">
        <v>0</v>
      </c>
      <c r="BM33" s="18">
        <v>0</v>
      </c>
      <c r="BN33" s="18">
        <v>0</v>
      </c>
      <c r="BO33" s="18">
        <v>0</v>
      </c>
      <c r="BP33" s="18">
        <v>0</v>
      </c>
      <c r="BQ33" s="18">
        <v>0</v>
      </c>
      <c r="BR33" s="18">
        <v>0</v>
      </c>
      <c r="BS33" s="18">
        <v>0</v>
      </c>
      <c r="BT33" s="18">
        <v>0</v>
      </c>
      <c r="BU33" s="18">
        <v>0</v>
      </c>
      <c r="BV33" s="18">
        <v>0</v>
      </c>
      <c r="BW33" s="18">
        <v>0</v>
      </c>
      <c r="BX33" s="18">
        <v>0</v>
      </c>
      <c r="BY33" s="18">
        <v>0</v>
      </c>
      <c r="BZ33" s="18">
        <v>0</v>
      </c>
      <c r="CA33" s="18">
        <v>0</v>
      </c>
      <c r="CB33" s="18">
        <v>74</v>
      </c>
      <c r="CC33" s="20"/>
      <c r="CE33" s="18">
        <v>20</v>
      </c>
      <c r="CG33" s="18">
        <v>0</v>
      </c>
      <c r="CH33" s="18">
        <v>0</v>
      </c>
      <c r="CI33" s="18">
        <v>0</v>
      </c>
      <c r="CJ33" s="18">
        <v>0</v>
      </c>
      <c r="CK33" s="18">
        <v>0</v>
      </c>
      <c r="CL33" s="18">
        <v>0</v>
      </c>
      <c r="CM33" s="18">
        <v>0</v>
      </c>
      <c r="CN33" s="18">
        <v>0</v>
      </c>
      <c r="CO33" s="18">
        <v>0</v>
      </c>
      <c r="CP33" s="18">
        <v>0</v>
      </c>
      <c r="CQ33" s="18">
        <v>0</v>
      </c>
    </row>
    <row r="34" spans="1:95" s="26" customFormat="1" ht="15" x14ac:dyDescent="0.25">
      <c r="A34" s="5"/>
      <c r="B34" s="24" t="s">
        <v>94</v>
      </c>
      <c r="C34" s="25"/>
      <c r="D34" s="25">
        <v>4.47</v>
      </c>
      <c r="E34" s="25">
        <v>0.33</v>
      </c>
      <c r="F34" s="25">
        <v>2.95</v>
      </c>
      <c r="G34" s="25">
        <v>0.45</v>
      </c>
      <c r="H34" s="25">
        <v>80.209999999999994</v>
      </c>
      <c r="I34" s="25">
        <v>345.17</v>
      </c>
      <c r="J34" s="26">
        <v>1.72</v>
      </c>
      <c r="K34" s="26">
        <v>0.15</v>
      </c>
      <c r="L34" s="26">
        <v>0.23</v>
      </c>
      <c r="M34" s="26">
        <v>0</v>
      </c>
      <c r="N34" s="26">
        <v>54.87</v>
      </c>
      <c r="O34" s="26">
        <v>18.7</v>
      </c>
      <c r="P34" s="26">
        <v>6.64</v>
      </c>
      <c r="Q34" s="26">
        <v>0</v>
      </c>
      <c r="R34" s="26">
        <v>0</v>
      </c>
      <c r="S34" s="26">
        <v>0.78</v>
      </c>
      <c r="T34" s="26">
        <v>2.44</v>
      </c>
      <c r="U34" s="26">
        <v>108.91</v>
      </c>
      <c r="V34" s="26">
        <v>795.52</v>
      </c>
      <c r="W34" s="26">
        <v>51.9</v>
      </c>
      <c r="X34" s="26">
        <v>68.81</v>
      </c>
      <c r="Y34" s="26">
        <v>83.63</v>
      </c>
      <c r="Z34" s="26">
        <v>2.0099999999999998</v>
      </c>
      <c r="AA34" s="26">
        <v>14.03</v>
      </c>
      <c r="AB34" s="26">
        <v>763.35</v>
      </c>
      <c r="AC34" s="26">
        <v>191.04</v>
      </c>
      <c r="AD34" s="26">
        <v>2.2400000000000002</v>
      </c>
      <c r="AE34" s="26">
        <v>0.09</v>
      </c>
      <c r="AF34" s="26">
        <v>0.11</v>
      </c>
      <c r="AG34" s="26">
        <v>1.39</v>
      </c>
      <c r="AH34" s="26">
        <v>2.73</v>
      </c>
      <c r="AI34" s="26">
        <v>10.85</v>
      </c>
      <c r="AJ34" s="26">
        <v>0</v>
      </c>
      <c r="AK34" s="26">
        <v>125.26</v>
      </c>
      <c r="AL34" s="26">
        <v>111.81</v>
      </c>
      <c r="AM34" s="26">
        <v>208.68</v>
      </c>
      <c r="AN34" s="26">
        <v>78.569999999999993</v>
      </c>
      <c r="AO34" s="26">
        <v>44.87</v>
      </c>
      <c r="AP34" s="26">
        <v>85.39</v>
      </c>
      <c r="AQ34" s="26">
        <v>28.05</v>
      </c>
      <c r="AR34" s="26">
        <v>128.94</v>
      </c>
      <c r="AS34" s="26">
        <v>91.88</v>
      </c>
      <c r="AT34" s="26">
        <v>109.36</v>
      </c>
      <c r="AU34" s="26">
        <v>106.87</v>
      </c>
      <c r="AV34" s="26">
        <v>53.73</v>
      </c>
      <c r="AW34" s="26">
        <v>89.22</v>
      </c>
      <c r="AX34" s="26">
        <v>739.16</v>
      </c>
      <c r="AY34" s="26">
        <v>0.33</v>
      </c>
      <c r="AZ34" s="26">
        <v>228.98</v>
      </c>
      <c r="BA34" s="26">
        <v>135.69999999999999</v>
      </c>
      <c r="BB34" s="26">
        <v>68.34</v>
      </c>
      <c r="BC34" s="26">
        <v>52.24</v>
      </c>
      <c r="BD34" s="26">
        <v>0.08</v>
      </c>
      <c r="BE34" s="26">
        <v>0.02</v>
      </c>
      <c r="BF34" s="26">
        <v>0.02</v>
      </c>
      <c r="BG34" s="26">
        <v>0.04</v>
      </c>
      <c r="BH34" s="26">
        <v>0.05</v>
      </c>
      <c r="BI34" s="26">
        <v>0.17</v>
      </c>
      <c r="BJ34" s="26">
        <v>0</v>
      </c>
      <c r="BK34" s="26">
        <v>0.56999999999999995</v>
      </c>
      <c r="BL34" s="26">
        <v>0</v>
      </c>
      <c r="BM34" s="26">
        <v>0.17</v>
      </c>
      <c r="BN34" s="26">
        <v>0</v>
      </c>
      <c r="BO34" s="26">
        <v>0</v>
      </c>
      <c r="BP34" s="26">
        <v>0</v>
      </c>
      <c r="BQ34" s="26">
        <v>0.02</v>
      </c>
      <c r="BR34" s="26">
        <v>0.06</v>
      </c>
      <c r="BS34" s="26">
        <v>0.56000000000000005</v>
      </c>
      <c r="BT34" s="26">
        <v>0</v>
      </c>
      <c r="BU34" s="26">
        <v>0</v>
      </c>
      <c r="BV34" s="26">
        <v>0.22</v>
      </c>
      <c r="BW34" s="26">
        <v>0.01</v>
      </c>
      <c r="BX34" s="26">
        <v>0</v>
      </c>
      <c r="BY34" s="26">
        <v>0</v>
      </c>
      <c r="BZ34" s="26">
        <v>0</v>
      </c>
      <c r="CA34" s="26">
        <v>0</v>
      </c>
      <c r="CB34" s="26">
        <v>288.27</v>
      </c>
      <c r="CC34" s="25"/>
      <c r="CD34" s="26">
        <f>$I$34/$I$43*100</f>
        <v>14.655282219372806</v>
      </c>
      <c r="CE34" s="26">
        <v>141.26</v>
      </c>
      <c r="CG34" s="26">
        <v>0</v>
      </c>
      <c r="CH34" s="26">
        <v>0</v>
      </c>
      <c r="CI34" s="26">
        <v>0</v>
      </c>
      <c r="CJ34" s="26">
        <v>0</v>
      </c>
      <c r="CK34" s="26">
        <v>0</v>
      </c>
      <c r="CL34" s="26">
        <v>0</v>
      </c>
      <c r="CM34" s="26">
        <v>0</v>
      </c>
      <c r="CN34" s="26">
        <v>0</v>
      </c>
      <c r="CO34" s="26">
        <v>0</v>
      </c>
      <c r="CP34" s="26">
        <v>15.87</v>
      </c>
      <c r="CQ34" s="26">
        <v>0.27</v>
      </c>
    </row>
    <row r="35" spans="1:95" s="5" customFormat="1" ht="15" x14ac:dyDescent="0.25">
      <c r="A35" s="13"/>
      <c r="B35" s="17" t="s">
        <v>95</v>
      </c>
      <c r="C35" s="11"/>
      <c r="D35" s="11"/>
      <c r="E35" s="11"/>
      <c r="F35" s="11"/>
      <c r="G35" s="11"/>
      <c r="H35" s="11"/>
      <c r="I35" s="11"/>
      <c r="CC35" s="11"/>
    </row>
    <row r="36" spans="1:95" s="21" customFormat="1" ht="15" x14ac:dyDescent="0.25">
      <c r="A36" s="18" t="s">
        <v>112</v>
      </c>
      <c r="B36" s="22" t="s">
        <v>125</v>
      </c>
      <c r="C36" s="23" t="str">
        <f>"80"</f>
        <v>80</v>
      </c>
      <c r="D36" s="23">
        <v>1.0900000000000001</v>
      </c>
      <c r="E36" s="23">
        <v>0</v>
      </c>
      <c r="F36" s="23">
        <v>4.18</v>
      </c>
      <c r="G36" s="23">
        <v>0</v>
      </c>
      <c r="H36" s="23">
        <v>7.29</v>
      </c>
      <c r="I36" s="23">
        <v>67.818831807999999</v>
      </c>
      <c r="J36" s="21">
        <v>0.59</v>
      </c>
      <c r="K36" s="21">
        <v>2.6</v>
      </c>
      <c r="L36" s="21">
        <v>0.59</v>
      </c>
      <c r="M36" s="21">
        <v>0</v>
      </c>
      <c r="N36" s="21">
        <v>5.79</v>
      </c>
      <c r="O36" s="21">
        <v>0.06</v>
      </c>
      <c r="P36" s="21">
        <v>1.44</v>
      </c>
      <c r="Q36" s="21">
        <v>0</v>
      </c>
      <c r="R36" s="21">
        <v>0</v>
      </c>
      <c r="S36" s="21">
        <v>0.24</v>
      </c>
      <c r="T36" s="21">
        <v>0.87</v>
      </c>
      <c r="U36" s="21">
        <v>91.91</v>
      </c>
      <c r="V36" s="21">
        <v>291.43</v>
      </c>
      <c r="W36" s="21">
        <v>24.89</v>
      </c>
      <c r="X36" s="21">
        <v>13.17</v>
      </c>
      <c r="Y36" s="21">
        <v>22.85</v>
      </c>
      <c r="Z36" s="21">
        <v>0.59</v>
      </c>
      <c r="AA36" s="21">
        <v>0</v>
      </c>
      <c r="AB36" s="21">
        <v>87.01</v>
      </c>
      <c r="AC36" s="21">
        <v>15.38</v>
      </c>
      <c r="AD36" s="21">
        <v>1.92</v>
      </c>
      <c r="AE36" s="21">
        <v>0.03</v>
      </c>
      <c r="AF36" s="21">
        <v>0.03</v>
      </c>
      <c r="AG36" s="21">
        <v>0.61</v>
      </c>
      <c r="AH36" s="21">
        <v>0.9</v>
      </c>
      <c r="AI36" s="21">
        <v>14.6</v>
      </c>
      <c r="AJ36" s="21">
        <v>0</v>
      </c>
      <c r="AK36" s="21">
        <v>10.01</v>
      </c>
      <c r="AL36" s="21">
        <v>8.6300000000000008</v>
      </c>
      <c r="AM36" s="21">
        <v>11.04</v>
      </c>
      <c r="AN36" s="21">
        <v>10.53</v>
      </c>
      <c r="AO36" s="21">
        <v>3.8</v>
      </c>
      <c r="AP36" s="21">
        <v>7.76</v>
      </c>
      <c r="AQ36" s="21">
        <v>1.73</v>
      </c>
      <c r="AR36" s="21">
        <v>9.66</v>
      </c>
      <c r="AS36" s="21">
        <v>12.25</v>
      </c>
      <c r="AT36" s="21">
        <v>14.67</v>
      </c>
      <c r="AU36" s="21">
        <v>29.67</v>
      </c>
      <c r="AV36" s="21">
        <v>4.8499999999999996</v>
      </c>
      <c r="AW36" s="21">
        <v>8.11</v>
      </c>
      <c r="AX36" s="21">
        <v>47.45</v>
      </c>
      <c r="AY36" s="21">
        <v>0</v>
      </c>
      <c r="AZ36" s="21">
        <v>10.18</v>
      </c>
      <c r="BA36" s="21">
        <v>10.18</v>
      </c>
      <c r="BB36" s="21">
        <v>8.6300000000000008</v>
      </c>
      <c r="BC36" s="21">
        <v>3.45</v>
      </c>
      <c r="BD36" s="21">
        <v>0</v>
      </c>
      <c r="BE36" s="21">
        <v>0</v>
      </c>
      <c r="BF36" s="21">
        <v>0</v>
      </c>
      <c r="BG36" s="21">
        <v>0</v>
      </c>
      <c r="BH36" s="21">
        <v>0</v>
      </c>
      <c r="BI36" s="21">
        <v>0</v>
      </c>
      <c r="BJ36" s="21">
        <v>0</v>
      </c>
      <c r="BK36" s="21">
        <v>0.25</v>
      </c>
      <c r="BL36" s="21">
        <v>0</v>
      </c>
      <c r="BM36" s="21">
        <v>0.16</v>
      </c>
      <c r="BN36" s="21">
        <v>0.01</v>
      </c>
      <c r="BO36" s="21">
        <v>0.03</v>
      </c>
      <c r="BP36" s="21">
        <v>0</v>
      </c>
      <c r="BQ36" s="21">
        <v>0</v>
      </c>
      <c r="BR36" s="21">
        <v>0</v>
      </c>
      <c r="BS36" s="21">
        <v>0.93</v>
      </c>
      <c r="BT36" s="21">
        <v>0</v>
      </c>
      <c r="BU36" s="21">
        <v>0</v>
      </c>
      <c r="BV36" s="21">
        <v>2.3199999999999998</v>
      </c>
      <c r="BW36" s="21">
        <v>0</v>
      </c>
      <c r="BX36" s="21">
        <v>0</v>
      </c>
      <c r="BY36" s="21">
        <v>0</v>
      </c>
      <c r="BZ36" s="21">
        <v>0</v>
      </c>
      <c r="CA36" s="21">
        <v>0</v>
      </c>
      <c r="CB36" s="21">
        <v>105.85</v>
      </c>
      <c r="CC36" s="23"/>
      <c r="CE36" s="21">
        <v>14.5</v>
      </c>
      <c r="CG36" s="21">
        <v>0</v>
      </c>
      <c r="CH36" s="21">
        <v>0</v>
      </c>
      <c r="CI36" s="21">
        <v>0</v>
      </c>
      <c r="CJ36" s="21">
        <v>0</v>
      </c>
      <c r="CK36" s="21">
        <v>0</v>
      </c>
      <c r="CL36" s="21">
        <v>0</v>
      </c>
      <c r="CM36" s="21">
        <v>0</v>
      </c>
      <c r="CN36" s="21">
        <v>0</v>
      </c>
      <c r="CO36" s="21">
        <v>0</v>
      </c>
      <c r="CP36" s="21">
        <v>0</v>
      </c>
      <c r="CQ36" s="21">
        <v>0.27</v>
      </c>
    </row>
    <row r="37" spans="1:95" s="21" customFormat="1" ht="15" x14ac:dyDescent="0.25">
      <c r="A37" s="21" t="s">
        <v>113</v>
      </c>
      <c r="B37" s="22" t="s">
        <v>126</v>
      </c>
      <c r="C37" s="23" t="str">
        <f>"320"</f>
        <v>320</v>
      </c>
      <c r="D37" s="23">
        <v>15.62</v>
      </c>
      <c r="E37" s="23">
        <v>12.97</v>
      </c>
      <c r="F37" s="23">
        <v>15.13</v>
      </c>
      <c r="G37" s="23">
        <v>0.47</v>
      </c>
      <c r="H37" s="23">
        <v>32.26</v>
      </c>
      <c r="I37" s="23">
        <v>326.42741673018838</v>
      </c>
      <c r="J37" s="21">
        <v>13.59</v>
      </c>
      <c r="K37" s="21">
        <v>0.56000000000000005</v>
      </c>
      <c r="L37" s="21">
        <v>0.02</v>
      </c>
      <c r="M37" s="21">
        <v>0</v>
      </c>
      <c r="N37" s="21">
        <v>3.86</v>
      </c>
      <c r="O37" s="21">
        <v>26.35</v>
      </c>
      <c r="P37" s="21">
        <v>2.06</v>
      </c>
      <c r="Q37" s="21">
        <v>0</v>
      </c>
      <c r="R37" s="21">
        <v>0</v>
      </c>
      <c r="S37" s="21">
        <v>0.31</v>
      </c>
      <c r="T37" s="21">
        <v>7.28</v>
      </c>
      <c r="U37" s="21">
        <v>626.91</v>
      </c>
      <c r="V37" s="21">
        <v>578.46</v>
      </c>
      <c r="W37" s="21">
        <v>90.05</v>
      </c>
      <c r="X37" s="21">
        <v>42.83</v>
      </c>
      <c r="Y37" s="21">
        <v>263.08</v>
      </c>
      <c r="Z37" s="21">
        <v>1.84</v>
      </c>
      <c r="AA37" s="21">
        <v>82.75</v>
      </c>
      <c r="AB37" s="21">
        <v>103.79</v>
      </c>
      <c r="AC37" s="21">
        <v>180.4</v>
      </c>
      <c r="AD37" s="21">
        <v>1.06</v>
      </c>
      <c r="AE37" s="21">
        <v>0.15</v>
      </c>
      <c r="AF37" s="21">
        <v>0.18</v>
      </c>
      <c r="AG37" s="21">
        <v>2.16</v>
      </c>
      <c r="AH37" s="21">
        <v>9.1300000000000008</v>
      </c>
      <c r="AI37" s="21">
        <v>0.54</v>
      </c>
      <c r="AJ37" s="21">
        <v>0</v>
      </c>
      <c r="AK37" s="21">
        <v>75.650000000000006</v>
      </c>
      <c r="AL37" s="21">
        <v>85.76</v>
      </c>
      <c r="AM37" s="21">
        <v>136.86000000000001</v>
      </c>
      <c r="AN37" s="21">
        <v>87.68</v>
      </c>
      <c r="AO37" s="21">
        <v>26.87</v>
      </c>
      <c r="AP37" s="21">
        <v>74.95</v>
      </c>
      <c r="AQ37" s="21">
        <v>34.33</v>
      </c>
      <c r="AR37" s="21">
        <v>93.84</v>
      </c>
      <c r="AS37" s="21">
        <v>92.51</v>
      </c>
      <c r="AT37" s="21">
        <v>195.94</v>
      </c>
      <c r="AU37" s="21">
        <v>107.72</v>
      </c>
      <c r="AV37" s="21">
        <v>37.5</v>
      </c>
      <c r="AW37" s="21">
        <v>76.84</v>
      </c>
      <c r="AX37" s="21">
        <v>532.99</v>
      </c>
      <c r="AY37" s="21">
        <v>0</v>
      </c>
      <c r="AZ37" s="21">
        <v>130.62</v>
      </c>
      <c r="BA37" s="21">
        <v>82</v>
      </c>
      <c r="BB37" s="21">
        <v>58.56</v>
      </c>
      <c r="BC37" s="21">
        <v>33.42</v>
      </c>
      <c r="BD37" s="21">
        <v>0.71</v>
      </c>
      <c r="BE37" s="21">
        <v>0.16</v>
      </c>
      <c r="BF37" s="21">
        <v>0.14000000000000001</v>
      </c>
      <c r="BG37" s="21">
        <v>0.36</v>
      </c>
      <c r="BH37" s="21">
        <v>0.46</v>
      </c>
      <c r="BI37" s="21">
        <v>1.48</v>
      </c>
      <c r="BJ37" s="21">
        <v>0</v>
      </c>
      <c r="BK37" s="21">
        <v>4.7300000000000004</v>
      </c>
      <c r="BL37" s="21">
        <v>0</v>
      </c>
      <c r="BM37" s="21">
        <v>1.44</v>
      </c>
      <c r="BN37" s="21">
        <v>0</v>
      </c>
      <c r="BO37" s="21">
        <v>0</v>
      </c>
      <c r="BP37" s="21">
        <v>0</v>
      </c>
      <c r="BQ37" s="21">
        <v>0.16</v>
      </c>
      <c r="BR37" s="21">
        <v>0.55000000000000004</v>
      </c>
      <c r="BS37" s="21">
        <v>4.46</v>
      </c>
      <c r="BT37" s="21">
        <v>0</v>
      </c>
      <c r="BU37" s="21">
        <v>0</v>
      </c>
      <c r="BV37" s="21">
        <v>0.3</v>
      </c>
      <c r="BW37" s="21">
        <v>0.02</v>
      </c>
      <c r="BX37" s="21">
        <v>0</v>
      </c>
      <c r="BY37" s="21">
        <v>0</v>
      </c>
      <c r="BZ37" s="21">
        <v>0</v>
      </c>
      <c r="CA37" s="21">
        <v>0</v>
      </c>
      <c r="CB37" s="21">
        <v>302.08999999999997</v>
      </c>
      <c r="CC37" s="23"/>
      <c r="CE37" s="21">
        <v>100.05</v>
      </c>
      <c r="CG37" s="21">
        <v>0</v>
      </c>
      <c r="CH37" s="21">
        <v>0</v>
      </c>
      <c r="CI37" s="21">
        <v>0</v>
      </c>
      <c r="CJ37" s="21">
        <v>0</v>
      </c>
      <c r="CK37" s="21">
        <v>0</v>
      </c>
      <c r="CL37" s="21">
        <v>0</v>
      </c>
      <c r="CM37" s="21">
        <v>0</v>
      </c>
      <c r="CN37" s="21">
        <v>0</v>
      </c>
      <c r="CO37" s="21">
        <v>0</v>
      </c>
      <c r="CP37" s="21">
        <v>0</v>
      </c>
      <c r="CQ37" s="21">
        <v>3.75</v>
      </c>
    </row>
    <row r="38" spans="1:95" s="21" customFormat="1" ht="15" x14ac:dyDescent="0.25">
      <c r="A38" s="21" t="s">
        <v>108</v>
      </c>
      <c r="B38" s="22" t="s">
        <v>127</v>
      </c>
      <c r="C38" s="23" t="str">
        <f>"200"</f>
        <v>200</v>
      </c>
      <c r="D38" s="23">
        <v>0.44</v>
      </c>
      <c r="E38" s="23">
        <v>0</v>
      </c>
      <c r="F38" s="23">
        <v>0.1</v>
      </c>
      <c r="G38" s="23">
        <v>0.1</v>
      </c>
      <c r="H38" s="23">
        <v>9.67</v>
      </c>
      <c r="I38" s="23">
        <v>39.970020000000005</v>
      </c>
      <c r="J38" s="21">
        <v>0</v>
      </c>
      <c r="K38" s="21">
        <v>0</v>
      </c>
      <c r="L38" s="21">
        <v>0</v>
      </c>
      <c r="M38" s="21">
        <v>0</v>
      </c>
      <c r="N38" s="21">
        <v>9.35</v>
      </c>
      <c r="O38" s="21">
        <v>0</v>
      </c>
      <c r="P38" s="21">
        <v>0.33</v>
      </c>
      <c r="Q38" s="21">
        <v>0</v>
      </c>
      <c r="R38" s="21">
        <v>0</v>
      </c>
      <c r="S38" s="21">
        <v>0.4</v>
      </c>
      <c r="T38" s="21">
        <v>0.16</v>
      </c>
      <c r="U38" s="21">
        <v>0</v>
      </c>
      <c r="V38" s="21">
        <v>10.3</v>
      </c>
      <c r="W38" s="21">
        <v>2.73</v>
      </c>
      <c r="X38" s="21">
        <v>0.73</v>
      </c>
      <c r="Y38" s="21">
        <v>1.34</v>
      </c>
      <c r="Z38" s="21">
        <v>0.06</v>
      </c>
      <c r="AA38" s="21">
        <v>0</v>
      </c>
      <c r="AB38" s="21">
        <v>0.56000000000000005</v>
      </c>
      <c r="AC38" s="21">
        <v>0.14000000000000001</v>
      </c>
      <c r="AD38" s="21">
        <v>0.01</v>
      </c>
      <c r="AE38" s="21">
        <v>0</v>
      </c>
      <c r="AF38" s="21">
        <v>0</v>
      </c>
      <c r="AG38" s="21">
        <v>0.01</v>
      </c>
      <c r="AH38" s="21">
        <v>0.01</v>
      </c>
      <c r="AI38" s="21">
        <v>1.1200000000000001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0</v>
      </c>
      <c r="AX38" s="21">
        <v>0</v>
      </c>
      <c r="AY38" s="21">
        <v>0</v>
      </c>
      <c r="AZ38" s="21">
        <v>0</v>
      </c>
      <c r="BA38" s="21">
        <v>0</v>
      </c>
      <c r="BB38" s="21">
        <v>0</v>
      </c>
      <c r="BC38" s="21">
        <v>0</v>
      </c>
      <c r="BD38" s="21">
        <v>0</v>
      </c>
      <c r="BE38" s="21">
        <v>0</v>
      </c>
      <c r="BF38" s="21">
        <v>0</v>
      </c>
      <c r="BG38" s="21">
        <v>0</v>
      </c>
      <c r="BH38" s="21">
        <v>0</v>
      </c>
      <c r="BI38" s="21">
        <v>0</v>
      </c>
      <c r="BJ38" s="21">
        <v>0</v>
      </c>
      <c r="BK38" s="21">
        <v>0</v>
      </c>
      <c r="BL38" s="21">
        <v>0</v>
      </c>
      <c r="BM38" s="21">
        <v>0</v>
      </c>
      <c r="BN38" s="21">
        <v>0</v>
      </c>
      <c r="BO38" s="21">
        <v>0</v>
      </c>
      <c r="BP38" s="21">
        <v>0</v>
      </c>
      <c r="BQ38" s="21">
        <v>0</v>
      </c>
      <c r="BR38" s="21">
        <v>0</v>
      </c>
      <c r="BS38" s="21">
        <v>0</v>
      </c>
      <c r="BT38" s="21">
        <v>0</v>
      </c>
      <c r="BU38" s="21">
        <v>0</v>
      </c>
      <c r="BV38" s="21">
        <v>0</v>
      </c>
      <c r="BW38" s="21">
        <v>0</v>
      </c>
      <c r="BX38" s="21">
        <v>0</v>
      </c>
      <c r="BY38" s="21">
        <v>0</v>
      </c>
      <c r="BZ38" s="21">
        <v>0</v>
      </c>
      <c r="CA38" s="21">
        <v>0</v>
      </c>
      <c r="CB38" s="21">
        <v>189.33</v>
      </c>
      <c r="CC38" s="23"/>
      <c r="CE38" s="21">
        <v>0.09</v>
      </c>
      <c r="CG38" s="21">
        <v>0</v>
      </c>
      <c r="CH38" s="21">
        <v>0</v>
      </c>
      <c r="CI38" s="21">
        <v>0</v>
      </c>
      <c r="CJ38" s="21">
        <v>0</v>
      </c>
      <c r="CK38" s="21">
        <v>0</v>
      </c>
      <c r="CL38" s="21">
        <v>0</v>
      </c>
      <c r="CM38" s="21">
        <v>0</v>
      </c>
      <c r="CN38" s="21">
        <v>0</v>
      </c>
      <c r="CO38" s="21">
        <v>0</v>
      </c>
      <c r="CP38" s="21">
        <v>9</v>
      </c>
      <c r="CQ38" s="21">
        <v>0</v>
      </c>
    </row>
    <row r="39" spans="1:95" s="21" customFormat="1" ht="15" x14ac:dyDescent="0.25">
      <c r="A39" s="21" t="s">
        <v>104</v>
      </c>
      <c r="B39" s="22" t="s">
        <v>130</v>
      </c>
      <c r="C39" s="23" t="str">
        <f>"20"</f>
        <v>20</v>
      </c>
      <c r="D39" s="23">
        <v>0.56000000000000005</v>
      </c>
      <c r="E39" s="23">
        <v>0</v>
      </c>
      <c r="F39" s="23">
        <v>0.03</v>
      </c>
      <c r="G39" s="23">
        <v>0</v>
      </c>
      <c r="H39" s="23">
        <v>7.37</v>
      </c>
      <c r="I39" s="23">
        <v>32.206399999999995</v>
      </c>
      <c r="J39" s="21">
        <v>0.04</v>
      </c>
      <c r="K39" s="21">
        <v>0</v>
      </c>
      <c r="L39" s="21">
        <v>0</v>
      </c>
      <c r="M39" s="21">
        <v>0</v>
      </c>
      <c r="N39" s="21">
        <v>0.13</v>
      </c>
      <c r="O39" s="21">
        <v>6.92</v>
      </c>
      <c r="P39" s="21">
        <v>0.32</v>
      </c>
      <c r="Q39" s="21">
        <v>0</v>
      </c>
      <c r="R39" s="21">
        <v>0</v>
      </c>
      <c r="S39" s="21">
        <v>0.06</v>
      </c>
      <c r="T39" s="21">
        <v>0.34</v>
      </c>
      <c r="U39" s="21">
        <v>99.8</v>
      </c>
      <c r="V39" s="21">
        <v>18.600000000000001</v>
      </c>
      <c r="W39" s="21">
        <v>4</v>
      </c>
      <c r="X39" s="21">
        <v>2.8</v>
      </c>
      <c r="Y39" s="21">
        <v>13</v>
      </c>
      <c r="Z39" s="21">
        <v>0.22</v>
      </c>
      <c r="AA39" s="21">
        <v>0</v>
      </c>
      <c r="AB39" s="21">
        <v>0</v>
      </c>
      <c r="AC39" s="21">
        <v>0</v>
      </c>
      <c r="AD39" s="21">
        <v>0.22</v>
      </c>
      <c r="AE39" s="21">
        <v>0.02</v>
      </c>
      <c r="AF39" s="21">
        <v>0.01</v>
      </c>
      <c r="AG39" s="21">
        <v>0.18</v>
      </c>
      <c r="AH39" s="21">
        <v>0.44</v>
      </c>
      <c r="AI39" s="21">
        <v>0</v>
      </c>
      <c r="AJ39" s="21">
        <v>0</v>
      </c>
      <c r="AK39" s="21">
        <v>69.599999999999994</v>
      </c>
      <c r="AL39" s="21">
        <v>63.6</v>
      </c>
      <c r="AM39" s="21">
        <v>118.8</v>
      </c>
      <c r="AN39" s="21">
        <v>37.799999999999997</v>
      </c>
      <c r="AO39" s="21">
        <v>22.8</v>
      </c>
      <c r="AP39" s="21">
        <v>46.2</v>
      </c>
      <c r="AQ39" s="21">
        <v>14.8</v>
      </c>
      <c r="AR39" s="21">
        <v>73.599999999999994</v>
      </c>
      <c r="AS39" s="21">
        <v>48.6</v>
      </c>
      <c r="AT39" s="21">
        <v>59</v>
      </c>
      <c r="AU39" s="21">
        <v>50.4</v>
      </c>
      <c r="AV39" s="21">
        <v>29.6</v>
      </c>
      <c r="AW39" s="21">
        <v>51.6</v>
      </c>
      <c r="AX39" s="21">
        <v>450.8</v>
      </c>
      <c r="AY39" s="21">
        <v>0</v>
      </c>
      <c r="AZ39" s="21">
        <v>141.80000000000001</v>
      </c>
      <c r="BA39" s="21">
        <v>73.599999999999994</v>
      </c>
      <c r="BB39" s="21">
        <v>37.4</v>
      </c>
      <c r="BC39" s="21">
        <v>29.4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0.02</v>
      </c>
      <c r="BJ39" s="21">
        <v>0</v>
      </c>
      <c r="BK39" s="21">
        <v>0</v>
      </c>
      <c r="BL39" s="21">
        <v>0</v>
      </c>
      <c r="BM39" s="21">
        <v>0</v>
      </c>
      <c r="BN39" s="21">
        <v>0.02</v>
      </c>
      <c r="BO39" s="21">
        <v>0</v>
      </c>
      <c r="BP39" s="21">
        <v>0</v>
      </c>
      <c r="BQ39" s="21">
        <v>0</v>
      </c>
      <c r="BR39" s="21">
        <v>0</v>
      </c>
      <c r="BS39" s="21">
        <v>0.02</v>
      </c>
      <c r="BT39" s="21">
        <v>0</v>
      </c>
      <c r="BU39" s="21">
        <v>0</v>
      </c>
      <c r="BV39" s="21">
        <v>7.0000000000000007E-2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7.56</v>
      </c>
      <c r="CC39" s="23"/>
      <c r="CE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</row>
    <row r="40" spans="1:95" s="21" customFormat="1" ht="15" x14ac:dyDescent="0.25">
      <c r="A40" s="21" t="s">
        <v>109</v>
      </c>
      <c r="B40" s="22" t="s">
        <v>131</v>
      </c>
      <c r="C40" s="23" t="str">
        <f>"30"</f>
        <v>30</v>
      </c>
      <c r="D40" s="23">
        <v>0.38</v>
      </c>
      <c r="E40" s="23">
        <v>0</v>
      </c>
      <c r="F40" s="23">
        <v>0.19</v>
      </c>
      <c r="G40" s="23">
        <v>0</v>
      </c>
      <c r="H40" s="23">
        <v>5.61</v>
      </c>
      <c r="I40" s="23">
        <v>26.560499999999998</v>
      </c>
      <c r="J40" s="21">
        <v>0.06</v>
      </c>
      <c r="K40" s="21">
        <v>0</v>
      </c>
      <c r="L40" s="21">
        <v>0</v>
      </c>
      <c r="M40" s="21">
        <v>0</v>
      </c>
      <c r="N40" s="21">
        <v>0.14000000000000001</v>
      </c>
      <c r="O40" s="21">
        <v>5.22</v>
      </c>
      <c r="P40" s="21">
        <v>0.24</v>
      </c>
      <c r="Q40" s="21">
        <v>0</v>
      </c>
      <c r="R40" s="21">
        <v>0</v>
      </c>
      <c r="S40" s="21">
        <v>0.3</v>
      </c>
      <c r="T40" s="21">
        <v>0</v>
      </c>
      <c r="U40" s="21">
        <v>183</v>
      </c>
      <c r="V40" s="21">
        <v>73.5</v>
      </c>
      <c r="W40" s="21">
        <v>10.5</v>
      </c>
      <c r="X40" s="21">
        <v>14.1</v>
      </c>
      <c r="Y40" s="21">
        <v>47.4</v>
      </c>
      <c r="Z40" s="21">
        <v>1.17</v>
      </c>
      <c r="AA40" s="21">
        <v>0</v>
      </c>
      <c r="AB40" s="21">
        <v>1.5</v>
      </c>
      <c r="AC40" s="21">
        <v>0.3</v>
      </c>
      <c r="AD40" s="21">
        <v>0.42</v>
      </c>
      <c r="AE40" s="21">
        <v>0.05</v>
      </c>
      <c r="AF40" s="21">
        <v>0.02</v>
      </c>
      <c r="AG40" s="21">
        <v>0.21</v>
      </c>
      <c r="AH40" s="21">
        <v>0.6</v>
      </c>
      <c r="AI40" s="21">
        <v>0</v>
      </c>
      <c r="AJ40" s="21">
        <v>0</v>
      </c>
      <c r="AK40" s="21">
        <v>96.6</v>
      </c>
      <c r="AL40" s="21">
        <v>74.400000000000006</v>
      </c>
      <c r="AM40" s="21">
        <v>128.1</v>
      </c>
      <c r="AN40" s="21">
        <v>66.900000000000006</v>
      </c>
      <c r="AO40" s="21">
        <v>27.9</v>
      </c>
      <c r="AP40" s="21">
        <v>59.4</v>
      </c>
      <c r="AQ40" s="21">
        <v>24</v>
      </c>
      <c r="AR40" s="21">
        <v>111.3</v>
      </c>
      <c r="AS40" s="21">
        <v>89.1</v>
      </c>
      <c r="AT40" s="21">
        <v>87.3</v>
      </c>
      <c r="AU40" s="21">
        <v>139.19999999999999</v>
      </c>
      <c r="AV40" s="21">
        <v>37.200000000000003</v>
      </c>
      <c r="AW40" s="21">
        <v>93</v>
      </c>
      <c r="AX40" s="21">
        <v>458.7</v>
      </c>
      <c r="AY40" s="21">
        <v>0</v>
      </c>
      <c r="AZ40" s="21">
        <v>157.80000000000001</v>
      </c>
      <c r="BA40" s="21">
        <v>87.3</v>
      </c>
      <c r="BB40" s="21">
        <v>54</v>
      </c>
      <c r="BC40" s="21">
        <v>39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0</v>
      </c>
      <c r="BK40" s="21">
        <v>0.04</v>
      </c>
      <c r="BL40" s="21">
        <v>0</v>
      </c>
      <c r="BM40" s="21">
        <v>0</v>
      </c>
      <c r="BN40" s="21">
        <v>0.01</v>
      </c>
      <c r="BO40" s="21">
        <v>0</v>
      </c>
      <c r="BP40" s="21">
        <v>0</v>
      </c>
      <c r="BQ40" s="21">
        <v>0</v>
      </c>
      <c r="BR40" s="21">
        <v>0</v>
      </c>
      <c r="BS40" s="21">
        <v>0.03</v>
      </c>
      <c r="BT40" s="21">
        <v>0</v>
      </c>
      <c r="BU40" s="21">
        <v>0</v>
      </c>
      <c r="BV40" s="21">
        <v>0.14000000000000001</v>
      </c>
      <c r="BW40" s="21">
        <v>0.02</v>
      </c>
      <c r="BX40" s="21">
        <v>0</v>
      </c>
      <c r="BY40" s="21">
        <v>0</v>
      </c>
      <c r="BZ40" s="21">
        <v>0</v>
      </c>
      <c r="CA40" s="21">
        <v>0</v>
      </c>
      <c r="CB40" s="21">
        <v>14.1</v>
      </c>
      <c r="CC40" s="23"/>
      <c r="CE40" s="21">
        <v>0.25</v>
      </c>
      <c r="CG40" s="21">
        <v>0</v>
      </c>
      <c r="CH40" s="21">
        <v>0</v>
      </c>
      <c r="CI40" s="21">
        <v>0</v>
      </c>
      <c r="CJ40" s="21">
        <v>0</v>
      </c>
      <c r="CK40" s="21">
        <v>0</v>
      </c>
      <c r="CL40" s="21">
        <v>0</v>
      </c>
      <c r="CM40" s="21">
        <v>0</v>
      </c>
      <c r="CN40" s="21">
        <v>0</v>
      </c>
      <c r="CO40" s="21">
        <v>0</v>
      </c>
      <c r="CP40" s="21">
        <v>0</v>
      </c>
      <c r="CQ40" s="21">
        <v>0</v>
      </c>
    </row>
    <row r="41" spans="1:95" s="18" customFormat="1" ht="15" x14ac:dyDescent="0.25">
      <c r="A41" s="18" t="s">
        <v>114</v>
      </c>
      <c r="B41" s="19" t="s">
        <v>128</v>
      </c>
      <c r="C41" s="20" t="str">
        <f>"160"</f>
        <v>160</v>
      </c>
      <c r="D41" s="20">
        <v>4.55</v>
      </c>
      <c r="E41" s="20">
        <v>4.55</v>
      </c>
      <c r="F41" s="20">
        <v>5.0199999999999996</v>
      </c>
      <c r="G41" s="20">
        <v>0</v>
      </c>
      <c r="H41" s="20">
        <v>6.27</v>
      </c>
      <c r="I41" s="20">
        <v>91.414400000000001</v>
      </c>
      <c r="J41" s="18">
        <v>3.2</v>
      </c>
      <c r="K41" s="18">
        <v>0</v>
      </c>
      <c r="L41" s="18">
        <v>3.2</v>
      </c>
      <c r="M41" s="18">
        <v>0</v>
      </c>
      <c r="N41" s="18">
        <v>6.27</v>
      </c>
      <c r="O41" s="18">
        <v>0</v>
      </c>
      <c r="P41" s="18">
        <v>0</v>
      </c>
      <c r="Q41" s="18">
        <v>0</v>
      </c>
      <c r="R41" s="18">
        <v>0</v>
      </c>
      <c r="S41" s="18">
        <v>1.41</v>
      </c>
      <c r="T41" s="18">
        <v>1.1000000000000001</v>
      </c>
      <c r="U41" s="18">
        <v>0</v>
      </c>
      <c r="V41" s="18">
        <v>228.93</v>
      </c>
      <c r="W41" s="18">
        <v>188.16</v>
      </c>
      <c r="X41" s="18">
        <v>21.95</v>
      </c>
      <c r="Y41" s="18">
        <v>148.96</v>
      </c>
      <c r="Z41" s="18">
        <v>0.16</v>
      </c>
      <c r="AA41" s="18">
        <v>31.36</v>
      </c>
      <c r="AB41" s="18">
        <v>15.68</v>
      </c>
      <c r="AC41" s="18">
        <v>35.200000000000003</v>
      </c>
      <c r="AD41" s="18">
        <v>0</v>
      </c>
      <c r="AE41" s="18">
        <v>0.05</v>
      </c>
      <c r="AF41" s="18">
        <v>0.27</v>
      </c>
      <c r="AG41" s="18">
        <v>0.16</v>
      </c>
      <c r="AH41" s="18">
        <v>1.28</v>
      </c>
      <c r="AI41" s="18">
        <v>1.1000000000000001</v>
      </c>
      <c r="AJ41" s="18">
        <v>0</v>
      </c>
      <c r="AK41" s="18">
        <v>211.68</v>
      </c>
      <c r="AL41" s="18">
        <v>250.88</v>
      </c>
      <c r="AM41" s="18">
        <v>434.34</v>
      </c>
      <c r="AN41" s="18">
        <v>376.32</v>
      </c>
      <c r="AO41" s="18">
        <v>111.33</v>
      </c>
      <c r="AP41" s="18">
        <v>172.48</v>
      </c>
      <c r="AQ41" s="18">
        <v>67.42</v>
      </c>
      <c r="AR41" s="18">
        <v>221.09</v>
      </c>
      <c r="AS41" s="18">
        <v>166.21</v>
      </c>
      <c r="AT41" s="18">
        <v>164.64</v>
      </c>
      <c r="AU41" s="18">
        <v>338.69</v>
      </c>
      <c r="AV41" s="18">
        <v>122.3</v>
      </c>
      <c r="AW41" s="18">
        <v>72.13</v>
      </c>
      <c r="AX41" s="18">
        <v>793.41</v>
      </c>
      <c r="AY41" s="18">
        <v>0</v>
      </c>
      <c r="AZ41" s="18">
        <v>426.5</v>
      </c>
      <c r="BA41" s="18">
        <v>290.08</v>
      </c>
      <c r="BB41" s="18">
        <v>243.04</v>
      </c>
      <c r="BC41" s="18">
        <v>31.36</v>
      </c>
      <c r="BD41" s="18">
        <v>0.16</v>
      </c>
      <c r="BE41" s="18">
        <v>0.11</v>
      </c>
      <c r="BF41" s="18">
        <v>0.06</v>
      </c>
      <c r="BG41" s="18">
        <v>0.13</v>
      </c>
      <c r="BH41" s="18">
        <v>0.14000000000000001</v>
      </c>
      <c r="BI41" s="18">
        <v>0.71</v>
      </c>
      <c r="BJ41" s="18">
        <v>0.05</v>
      </c>
      <c r="BK41" s="18">
        <v>0.88</v>
      </c>
      <c r="BL41" s="18">
        <v>0.03</v>
      </c>
      <c r="BM41" s="18">
        <v>0.49</v>
      </c>
      <c r="BN41" s="18">
        <v>0.06</v>
      </c>
      <c r="BO41" s="18">
        <v>0</v>
      </c>
      <c r="BP41" s="18">
        <v>0</v>
      </c>
      <c r="BQ41" s="18">
        <v>0</v>
      </c>
      <c r="BR41" s="18">
        <v>0.13</v>
      </c>
      <c r="BS41" s="18">
        <v>1.08</v>
      </c>
      <c r="BT41" s="18">
        <v>0.02</v>
      </c>
      <c r="BU41" s="18">
        <v>0</v>
      </c>
      <c r="BV41" s="18">
        <v>0.03</v>
      </c>
      <c r="BW41" s="18">
        <v>0.05</v>
      </c>
      <c r="BX41" s="18">
        <v>0.13</v>
      </c>
      <c r="BY41" s="18">
        <v>0</v>
      </c>
      <c r="BZ41" s="18">
        <v>0</v>
      </c>
      <c r="CA41" s="18">
        <v>0</v>
      </c>
      <c r="CB41" s="18">
        <v>141.28</v>
      </c>
      <c r="CC41" s="20"/>
      <c r="CE41" s="18">
        <v>33.97</v>
      </c>
      <c r="CG41" s="18">
        <v>0</v>
      </c>
      <c r="CH41" s="18">
        <v>0</v>
      </c>
      <c r="CI41" s="18">
        <v>0</v>
      </c>
      <c r="CJ41" s="18">
        <v>0</v>
      </c>
      <c r="CK41" s="18">
        <v>0</v>
      </c>
      <c r="CL41" s="18">
        <v>0</v>
      </c>
      <c r="CM41" s="18">
        <v>0</v>
      </c>
      <c r="CN41" s="18">
        <v>0</v>
      </c>
      <c r="CO41" s="18">
        <v>0</v>
      </c>
      <c r="CP41" s="18">
        <v>0</v>
      </c>
      <c r="CQ41" s="18">
        <v>0</v>
      </c>
    </row>
    <row r="42" spans="1:95" s="26" customFormat="1" ht="15" x14ac:dyDescent="0.25">
      <c r="A42" s="5"/>
      <c r="B42" s="24" t="s">
        <v>96</v>
      </c>
      <c r="C42" s="25"/>
      <c r="D42" s="25">
        <v>22.64</v>
      </c>
      <c r="E42" s="25">
        <v>17.52</v>
      </c>
      <c r="F42" s="25">
        <v>24.64</v>
      </c>
      <c r="G42" s="25">
        <v>0.56999999999999995</v>
      </c>
      <c r="H42" s="25">
        <v>68.48</v>
      </c>
      <c r="I42" s="25">
        <v>584.4</v>
      </c>
      <c r="J42" s="26">
        <v>17.48</v>
      </c>
      <c r="K42" s="26">
        <v>3.16</v>
      </c>
      <c r="L42" s="26">
        <v>3.8</v>
      </c>
      <c r="M42" s="26">
        <v>0</v>
      </c>
      <c r="N42" s="26">
        <v>25.54</v>
      </c>
      <c r="O42" s="26">
        <v>38.549999999999997</v>
      </c>
      <c r="P42" s="26">
        <v>4.3899999999999997</v>
      </c>
      <c r="Q42" s="26">
        <v>0</v>
      </c>
      <c r="R42" s="26">
        <v>0</v>
      </c>
      <c r="S42" s="26">
        <v>2.72</v>
      </c>
      <c r="T42" s="26">
        <v>9.74</v>
      </c>
      <c r="U42" s="26">
        <v>625.47</v>
      </c>
      <c r="V42" s="26">
        <v>911.99</v>
      </c>
      <c r="W42" s="26">
        <v>288.8</v>
      </c>
      <c r="X42" s="26">
        <v>69.88</v>
      </c>
      <c r="Y42" s="26">
        <v>391.4</v>
      </c>
      <c r="Z42" s="26">
        <v>3.58</v>
      </c>
      <c r="AA42" s="26">
        <v>85.15</v>
      </c>
      <c r="AB42" s="26">
        <v>208.55</v>
      </c>
      <c r="AC42" s="26">
        <v>231.42</v>
      </c>
      <c r="AD42" s="26">
        <v>3.63</v>
      </c>
      <c r="AE42" s="26">
        <v>0.24</v>
      </c>
      <c r="AF42" s="26">
        <v>0.44</v>
      </c>
      <c r="AG42" s="26">
        <v>2.67</v>
      </c>
      <c r="AH42" s="26">
        <v>12.36</v>
      </c>
      <c r="AI42" s="26">
        <v>16.87</v>
      </c>
      <c r="AJ42" s="26">
        <v>0</v>
      </c>
      <c r="AK42" s="26">
        <v>463.54</v>
      </c>
      <c r="AL42" s="26">
        <v>483.27</v>
      </c>
      <c r="AM42" s="26">
        <v>829.14</v>
      </c>
      <c r="AN42" s="26">
        <v>579.22</v>
      </c>
      <c r="AO42" s="26">
        <v>192.7</v>
      </c>
      <c r="AP42" s="26">
        <v>360.8</v>
      </c>
      <c r="AQ42" s="26">
        <v>142.28</v>
      </c>
      <c r="AR42" s="26">
        <v>509.49</v>
      </c>
      <c r="AS42" s="26">
        <v>408.67</v>
      </c>
      <c r="AT42" s="26">
        <v>521.55999999999995</v>
      </c>
      <c r="AU42" s="26">
        <v>665.68</v>
      </c>
      <c r="AV42" s="26">
        <v>231.45</v>
      </c>
      <c r="AW42" s="26">
        <v>301.68</v>
      </c>
      <c r="AX42" s="26">
        <v>2283.35</v>
      </c>
      <c r="AY42" s="26">
        <v>0</v>
      </c>
      <c r="AZ42" s="26">
        <v>866.9</v>
      </c>
      <c r="BA42" s="26">
        <v>543.16</v>
      </c>
      <c r="BB42" s="26">
        <v>401.62</v>
      </c>
      <c r="BC42" s="26">
        <v>136.63</v>
      </c>
      <c r="BD42" s="26">
        <v>0.86</v>
      </c>
      <c r="BE42" s="26">
        <v>0.27</v>
      </c>
      <c r="BF42" s="26">
        <v>0.2</v>
      </c>
      <c r="BG42" s="26">
        <v>0.48</v>
      </c>
      <c r="BH42" s="26">
        <v>0.6</v>
      </c>
      <c r="BI42" s="26">
        <v>2.21</v>
      </c>
      <c r="BJ42" s="26">
        <v>0.05</v>
      </c>
      <c r="BK42" s="26">
        <v>5.9</v>
      </c>
      <c r="BL42" s="26">
        <v>0.03</v>
      </c>
      <c r="BM42" s="26">
        <v>2.09</v>
      </c>
      <c r="BN42" s="26">
        <v>0.1</v>
      </c>
      <c r="BO42" s="26">
        <v>0.03</v>
      </c>
      <c r="BP42" s="26">
        <v>0</v>
      </c>
      <c r="BQ42" s="26">
        <v>0.16</v>
      </c>
      <c r="BR42" s="26">
        <v>0.68</v>
      </c>
      <c r="BS42" s="26">
        <v>6.52</v>
      </c>
      <c r="BT42" s="26">
        <v>0.02</v>
      </c>
      <c r="BU42" s="26">
        <v>0</v>
      </c>
      <c r="BV42" s="26">
        <v>2.86</v>
      </c>
      <c r="BW42" s="26">
        <v>0.09</v>
      </c>
      <c r="BX42" s="26">
        <v>0.13</v>
      </c>
      <c r="BY42" s="26">
        <v>0</v>
      </c>
      <c r="BZ42" s="26">
        <v>0</v>
      </c>
      <c r="CA42" s="26">
        <v>0</v>
      </c>
      <c r="CB42" s="26">
        <v>760.21</v>
      </c>
      <c r="CC42" s="25"/>
      <c r="CD42" s="26">
        <f>$I$42/$I$43*100</f>
        <v>24.812547234700201</v>
      </c>
      <c r="CE42" s="26">
        <v>119.91</v>
      </c>
      <c r="CG42" s="26">
        <v>0</v>
      </c>
      <c r="CH42" s="26">
        <v>0</v>
      </c>
      <c r="CI42" s="26">
        <v>0</v>
      </c>
      <c r="CJ42" s="26">
        <v>0</v>
      </c>
      <c r="CK42" s="26">
        <v>0</v>
      </c>
      <c r="CL42" s="26">
        <v>0</v>
      </c>
      <c r="CM42" s="26">
        <v>0</v>
      </c>
      <c r="CN42" s="26">
        <v>0</v>
      </c>
      <c r="CO42" s="26">
        <v>0</v>
      </c>
      <c r="CP42" s="26">
        <v>9</v>
      </c>
      <c r="CQ42" s="26">
        <v>4.0199999999999996</v>
      </c>
    </row>
    <row r="43" spans="1:95" s="26" customFormat="1" ht="15" x14ac:dyDescent="0.25">
      <c r="A43" s="5"/>
      <c r="B43" s="24" t="s">
        <v>97</v>
      </c>
      <c r="C43" s="25"/>
      <c r="D43" s="25">
        <v>65.67</v>
      </c>
      <c r="E43" s="25">
        <v>43.67</v>
      </c>
      <c r="F43" s="25">
        <v>74.22</v>
      </c>
      <c r="G43" s="25">
        <v>1.86</v>
      </c>
      <c r="H43" s="25">
        <v>365.15</v>
      </c>
      <c r="I43" s="25">
        <v>2355.2600000000002</v>
      </c>
      <c r="J43" s="26">
        <v>42.19</v>
      </c>
      <c r="K43" s="26">
        <v>12.39</v>
      </c>
      <c r="L43" s="26">
        <v>12.33</v>
      </c>
      <c r="M43" s="26">
        <v>0</v>
      </c>
      <c r="N43" s="26">
        <v>159.68</v>
      </c>
      <c r="O43" s="26">
        <v>184.94</v>
      </c>
      <c r="P43" s="26">
        <v>20.52</v>
      </c>
      <c r="Q43" s="26">
        <v>0</v>
      </c>
      <c r="R43" s="26">
        <v>0</v>
      </c>
      <c r="S43" s="26">
        <v>6.16</v>
      </c>
      <c r="T43" s="26">
        <v>25.57</v>
      </c>
      <c r="U43" s="26">
        <v>3443.91</v>
      </c>
      <c r="V43" s="26">
        <v>3517.45</v>
      </c>
      <c r="W43" s="26">
        <v>786.93</v>
      </c>
      <c r="X43" s="26">
        <v>314.72000000000003</v>
      </c>
      <c r="Y43" s="26">
        <v>1335.41</v>
      </c>
      <c r="Z43" s="26">
        <v>18.809999999999999</v>
      </c>
      <c r="AA43" s="26">
        <v>374.53</v>
      </c>
      <c r="AB43" s="26">
        <v>3404.45</v>
      </c>
      <c r="AC43" s="26">
        <v>1151.21</v>
      </c>
      <c r="AD43" s="26">
        <v>16.170000000000002</v>
      </c>
      <c r="AE43" s="26">
        <v>1.07</v>
      </c>
      <c r="AF43" s="26">
        <v>1.56</v>
      </c>
      <c r="AG43" s="26">
        <v>14.84</v>
      </c>
      <c r="AH43" s="26">
        <v>38.49</v>
      </c>
      <c r="AI43" s="26">
        <v>46.41</v>
      </c>
      <c r="AJ43" s="26">
        <v>0.4</v>
      </c>
      <c r="AK43" s="26">
        <v>3355.95</v>
      </c>
      <c r="AL43" s="26">
        <v>2833.28</v>
      </c>
      <c r="AM43" s="26">
        <v>5165.57</v>
      </c>
      <c r="AN43" s="26">
        <v>3776.3</v>
      </c>
      <c r="AO43" s="26">
        <v>1350.92</v>
      </c>
      <c r="AP43" s="26">
        <v>2455.5700000000002</v>
      </c>
      <c r="AQ43" s="26">
        <v>820.35</v>
      </c>
      <c r="AR43" s="26">
        <v>3076.73</v>
      </c>
      <c r="AS43" s="26">
        <v>3021.24</v>
      </c>
      <c r="AT43" s="26">
        <v>3360.98</v>
      </c>
      <c r="AU43" s="26">
        <v>4885.59</v>
      </c>
      <c r="AV43" s="26">
        <v>1779.28</v>
      </c>
      <c r="AW43" s="26">
        <v>2567.77</v>
      </c>
      <c r="AX43" s="26">
        <v>13730.63</v>
      </c>
      <c r="AY43" s="26">
        <v>350.45</v>
      </c>
      <c r="AZ43" s="26">
        <v>4110.2299999999996</v>
      </c>
      <c r="BA43" s="26">
        <v>3170.28</v>
      </c>
      <c r="BB43" s="26">
        <v>2218.4699999999998</v>
      </c>
      <c r="BC43" s="26">
        <v>1059.5999999999999</v>
      </c>
      <c r="BD43" s="26">
        <v>1.26</v>
      </c>
      <c r="BE43" s="26">
        <v>0.37</v>
      </c>
      <c r="BF43" s="26">
        <v>0.31</v>
      </c>
      <c r="BG43" s="26">
        <v>0.79</v>
      </c>
      <c r="BH43" s="26">
        <v>0.98</v>
      </c>
      <c r="BI43" s="26">
        <v>3.54</v>
      </c>
      <c r="BJ43" s="26">
        <v>0.09</v>
      </c>
      <c r="BK43" s="26">
        <v>10.220000000000001</v>
      </c>
      <c r="BL43" s="26">
        <v>0.04</v>
      </c>
      <c r="BM43" s="26">
        <v>3.57</v>
      </c>
      <c r="BN43" s="26">
        <v>0.28999999999999998</v>
      </c>
      <c r="BO43" s="26">
        <v>0.11</v>
      </c>
      <c r="BP43" s="26">
        <v>0</v>
      </c>
      <c r="BQ43" s="26">
        <v>0.25</v>
      </c>
      <c r="BR43" s="26">
        <v>1.08</v>
      </c>
      <c r="BS43" s="26">
        <v>12.74</v>
      </c>
      <c r="BT43" s="26">
        <v>0.02</v>
      </c>
      <c r="BU43" s="26">
        <v>0</v>
      </c>
      <c r="BV43" s="26">
        <v>11.53</v>
      </c>
      <c r="BW43" s="26">
        <v>0.17</v>
      </c>
      <c r="BX43" s="26">
        <v>0.13</v>
      </c>
      <c r="BY43" s="26">
        <v>0</v>
      </c>
      <c r="BZ43" s="26">
        <v>0</v>
      </c>
      <c r="CA43" s="26">
        <v>0</v>
      </c>
      <c r="CB43" s="26">
        <v>2277.7600000000002</v>
      </c>
      <c r="CC43" s="25"/>
      <c r="CE43" s="26">
        <v>941.94</v>
      </c>
      <c r="CG43" s="26">
        <v>0</v>
      </c>
      <c r="CH43" s="26">
        <v>0</v>
      </c>
      <c r="CI43" s="26">
        <v>0</v>
      </c>
      <c r="CJ43" s="26">
        <v>0</v>
      </c>
      <c r="CK43" s="26">
        <v>0</v>
      </c>
      <c r="CL43" s="26">
        <v>0</v>
      </c>
      <c r="CM43" s="26">
        <v>0</v>
      </c>
      <c r="CN43" s="26">
        <v>0</v>
      </c>
      <c r="CO43" s="26">
        <v>0</v>
      </c>
      <c r="CP43" s="26">
        <v>37.5</v>
      </c>
      <c r="CQ43" s="26">
        <v>8.33</v>
      </c>
    </row>
    <row r="44" spans="1:95" s="5" customFormat="1" ht="15" x14ac:dyDescent="0.25">
      <c r="B44" s="15"/>
      <c r="C44" s="11"/>
      <c r="D44" s="11"/>
      <c r="E44" s="11"/>
      <c r="F44" s="11"/>
      <c r="G44" s="11"/>
      <c r="H44" s="11"/>
      <c r="I44" s="11"/>
      <c r="CC44" s="11"/>
    </row>
    <row r="45" spans="1:95" s="7" customFormat="1" x14ac:dyDescent="0.25">
      <c r="A45" s="8"/>
      <c r="B45" s="8" t="s">
        <v>132</v>
      </c>
      <c r="C45" s="8"/>
      <c r="D45" s="9"/>
      <c r="E45" s="8"/>
      <c r="F45" s="8"/>
      <c r="G45" s="8"/>
      <c r="H45" s="8"/>
      <c r="I45" s="8"/>
    </row>
    <row r="46" spans="1:95" ht="15.75" hidden="1" customHeight="1" x14ac:dyDescent="0.25">
      <c r="B46" s="1"/>
      <c r="CC46" s="1"/>
    </row>
    <row r="47" spans="1:95" x14ac:dyDescent="0.25">
      <c r="B47" s="2"/>
      <c r="C47" s="6"/>
      <c r="D47" s="3"/>
      <c r="E47" s="3"/>
      <c r="F47" s="3"/>
      <c r="G47" s="3"/>
      <c r="H47" s="3"/>
      <c r="I47" s="3"/>
      <c r="CC47" s="1"/>
    </row>
    <row r="48" spans="1:95" ht="7.5" customHeight="1" x14ac:dyDescent="0.25">
      <c r="B48" s="1"/>
      <c r="CC48" s="1"/>
    </row>
    <row r="49" spans="1:95" ht="15.75" hidden="1" customHeight="1" x14ac:dyDescent="0.25">
      <c r="B49" s="1"/>
      <c r="CC49" s="1"/>
    </row>
    <row r="50" spans="1:95" s="5" customFormat="1" ht="14.25" customHeight="1" x14ac:dyDescent="0.25">
      <c r="A50" s="40" t="s">
        <v>76</v>
      </c>
      <c r="B50" s="36" t="s">
        <v>0</v>
      </c>
      <c r="C50" s="36" t="s">
        <v>6</v>
      </c>
      <c r="D50" s="36" t="s">
        <v>2</v>
      </c>
      <c r="E50" s="36"/>
      <c r="F50" s="36" t="s">
        <v>9</v>
      </c>
      <c r="G50" s="36"/>
      <c r="H50" s="36" t="s">
        <v>8</v>
      </c>
      <c r="I50" s="37" t="s">
        <v>5</v>
      </c>
      <c r="J50" s="5" t="s">
        <v>10</v>
      </c>
      <c r="K50" s="5" t="s">
        <v>11</v>
      </c>
      <c r="L50" s="5" t="s">
        <v>74</v>
      </c>
      <c r="M50" s="5" t="s">
        <v>12</v>
      </c>
      <c r="N50" s="5" t="s">
        <v>13</v>
      </c>
      <c r="O50" s="5" t="s">
        <v>14</v>
      </c>
      <c r="P50" s="5" t="s">
        <v>15</v>
      </c>
      <c r="Q50" s="5" t="s">
        <v>16</v>
      </c>
      <c r="R50" s="5" t="s">
        <v>17</v>
      </c>
      <c r="S50" s="5" t="s">
        <v>18</v>
      </c>
      <c r="T50" s="5" t="s">
        <v>19</v>
      </c>
      <c r="U50" s="5" t="s">
        <v>20</v>
      </c>
      <c r="V50" s="5" t="s">
        <v>21</v>
      </c>
      <c r="W50" s="33" t="s">
        <v>75</v>
      </c>
      <c r="X50" s="33"/>
      <c r="Y50" s="33"/>
      <c r="Z50" s="33"/>
      <c r="AA50" s="34" t="s">
        <v>77</v>
      </c>
      <c r="AB50" s="34"/>
      <c r="AC50" s="34"/>
      <c r="AD50" s="34"/>
      <c r="AE50" s="34"/>
      <c r="AF50" s="34"/>
      <c r="AG50" s="34"/>
      <c r="AH50" s="34"/>
      <c r="AI50" s="35"/>
      <c r="AJ50" s="5" t="s">
        <v>30</v>
      </c>
      <c r="AK50" s="5" t="s">
        <v>31</v>
      </c>
      <c r="AL50" s="5" t="s">
        <v>32</v>
      </c>
      <c r="AM50" s="5" t="s">
        <v>33</v>
      </c>
      <c r="AN50" s="5" t="s">
        <v>34</v>
      </c>
      <c r="AO50" s="5" t="s">
        <v>35</v>
      </c>
      <c r="AP50" s="5" t="s">
        <v>36</v>
      </c>
      <c r="AQ50" s="5" t="s">
        <v>37</v>
      </c>
      <c r="AR50" s="5" t="s">
        <v>38</v>
      </c>
      <c r="AS50" s="5" t="s">
        <v>39</v>
      </c>
      <c r="AT50" s="5" t="s">
        <v>40</v>
      </c>
      <c r="AU50" s="5" t="s">
        <v>41</v>
      </c>
      <c r="AV50" s="5" t="s">
        <v>42</v>
      </c>
      <c r="AW50" s="5" t="s">
        <v>43</v>
      </c>
      <c r="AX50" s="5" t="s">
        <v>44</v>
      </c>
      <c r="AY50" s="5" t="s">
        <v>45</v>
      </c>
      <c r="AZ50" s="5" t="s">
        <v>46</v>
      </c>
      <c r="BA50" s="5" t="s">
        <v>47</v>
      </c>
      <c r="BB50" s="5" t="s">
        <v>48</v>
      </c>
      <c r="BC50" s="5" t="s">
        <v>49</v>
      </c>
      <c r="BD50" s="5" t="s">
        <v>50</v>
      </c>
      <c r="BE50" s="5" t="s">
        <v>51</v>
      </c>
      <c r="BF50" s="5" t="s">
        <v>52</v>
      </c>
      <c r="BG50" s="5" t="s">
        <v>53</v>
      </c>
      <c r="BH50" s="5" t="s">
        <v>54</v>
      </c>
      <c r="BI50" s="5" t="s">
        <v>55</v>
      </c>
      <c r="BJ50" s="5" t="s">
        <v>56</v>
      </c>
      <c r="BK50" s="5" t="s">
        <v>57</v>
      </c>
      <c r="BL50" s="5" t="s">
        <v>58</v>
      </c>
      <c r="BM50" s="5" t="s">
        <v>59</v>
      </c>
      <c r="BN50" s="5" t="s">
        <v>60</v>
      </c>
      <c r="BO50" s="5" t="s">
        <v>61</v>
      </c>
      <c r="BP50" s="5" t="s">
        <v>62</v>
      </c>
      <c r="BQ50" s="5" t="s">
        <v>63</v>
      </c>
      <c r="BR50" s="5" t="s">
        <v>64</v>
      </c>
      <c r="BS50" s="5" t="s">
        <v>65</v>
      </c>
      <c r="BT50" s="5" t="s">
        <v>66</v>
      </c>
      <c r="BU50" s="5" t="s">
        <v>67</v>
      </c>
      <c r="BV50" s="5" t="s">
        <v>68</v>
      </c>
      <c r="BW50" s="5" t="s">
        <v>69</v>
      </c>
      <c r="BX50" s="5" t="s">
        <v>70</v>
      </c>
      <c r="BY50" s="5" t="s">
        <v>71</v>
      </c>
      <c r="BZ50" s="5" t="s">
        <v>72</v>
      </c>
      <c r="CA50" s="5" t="s">
        <v>73</v>
      </c>
      <c r="CB50" s="13"/>
      <c r="CC50" s="31"/>
    </row>
    <row r="51" spans="1:95" s="5" customFormat="1" ht="15.75" customHeight="1" x14ac:dyDescent="0.25">
      <c r="A51" s="41"/>
      <c r="B51" s="36"/>
      <c r="C51" s="36"/>
      <c r="D51" s="28" t="s">
        <v>1</v>
      </c>
      <c r="E51" s="28" t="s">
        <v>3</v>
      </c>
      <c r="F51" s="28" t="s">
        <v>1</v>
      </c>
      <c r="G51" s="28" t="s">
        <v>4</v>
      </c>
      <c r="H51" s="36"/>
      <c r="I51" s="38"/>
      <c r="W51" s="29" t="s">
        <v>22</v>
      </c>
      <c r="X51" s="29" t="s">
        <v>23</v>
      </c>
      <c r="Y51" s="29" t="s">
        <v>24</v>
      </c>
      <c r="Z51" s="29" t="s">
        <v>25</v>
      </c>
      <c r="AA51" s="29" t="s">
        <v>82</v>
      </c>
      <c r="AB51" s="29" t="s">
        <v>26</v>
      </c>
      <c r="AC51" s="29" t="s">
        <v>78</v>
      </c>
      <c r="AD51" s="29" t="s">
        <v>79</v>
      </c>
      <c r="AE51" s="29" t="s">
        <v>80</v>
      </c>
      <c r="AF51" s="29" t="s">
        <v>27</v>
      </c>
      <c r="AG51" s="29" t="s">
        <v>28</v>
      </c>
      <c r="AH51" s="29" t="s">
        <v>29</v>
      </c>
      <c r="AI51" s="30" t="s">
        <v>81</v>
      </c>
      <c r="CB51" s="13"/>
      <c r="CC51" s="32"/>
    </row>
    <row r="52" spans="1:95" s="5" customFormat="1" ht="15" x14ac:dyDescent="0.25">
      <c r="B52" s="17" t="s">
        <v>83</v>
      </c>
      <c r="C52" s="11"/>
      <c r="D52" s="11"/>
      <c r="E52" s="11"/>
      <c r="F52" s="11"/>
      <c r="G52" s="11"/>
      <c r="H52" s="11"/>
      <c r="I52" s="11"/>
      <c r="CC52" s="11"/>
    </row>
    <row r="53" spans="1:95" s="21" customFormat="1" ht="15" x14ac:dyDescent="0.25">
      <c r="A53" s="21" t="s">
        <v>133</v>
      </c>
      <c r="B53" s="22" t="s">
        <v>134</v>
      </c>
      <c r="C53" s="23" t="str">
        <f>"150"</f>
        <v>150</v>
      </c>
      <c r="D53" s="23">
        <v>13.42</v>
      </c>
      <c r="E53" s="23">
        <v>0.43</v>
      </c>
      <c r="F53" s="23">
        <v>12.07</v>
      </c>
      <c r="G53" s="23">
        <v>0.17</v>
      </c>
      <c r="H53" s="23">
        <v>24.66</v>
      </c>
      <c r="I53" s="23">
        <v>262.85933062222216</v>
      </c>
      <c r="J53" s="21">
        <v>3.91</v>
      </c>
      <c r="K53" s="21">
        <v>0.14000000000000001</v>
      </c>
      <c r="L53" s="21">
        <v>0</v>
      </c>
      <c r="M53" s="21">
        <v>0</v>
      </c>
      <c r="N53" s="21">
        <v>14.23</v>
      </c>
      <c r="O53" s="21">
        <v>9.82</v>
      </c>
      <c r="P53" s="21">
        <v>0.6</v>
      </c>
      <c r="Q53" s="21">
        <v>0</v>
      </c>
      <c r="R53" s="21">
        <v>0</v>
      </c>
      <c r="S53" s="21">
        <v>1.65</v>
      </c>
      <c r="T53" s="21">
        <v>1.82</v>
      </c>
      <c r="U53" s="21">
        <v>82.85</v>
      </c>
      <c r="V53" s="21">
        <v>163.71</v>
      </c>
      <c r="W53" s="21">
        <v>203.26</v>
      </c>
      <c r="X53" s="21">
        <v>31.81</v>
      </c>
      <c r="Y53" s="21">
        <v>266.89999999999998</v>
      </c>
      <c r="Z53" s="21">
        <v>0.85</v>
      </c>
      <c r="AA53" s="21">
        <v>86.21</v>
      </c>
      <c r="AB53" s="21">
        <v>48.25</v>
      </c>
      <c r="AC53" s="21">
        <v>99.22</v>
      </c>
      <c r="AD53" s="21">
        <v>0.48</v>
      </c>
      <c r="AE53" s="21">
        <v>7.0000000000000007E-2</v>
      </c>
      <c r="AF53" s="21">
        <v>0.32</v>
      </c>
      <c r="AG53" s="21">
        <v>0.7</v>
      </c>
      <c r="AH53" s="21">
        <v>5.81</v>
      </c>
      <c r="AI53" s="21">
        <v>0.34</v>
      </c>
      <c r="AJ53" s="21">
        <v>0</v>
      </c>
      <c r="AK53" s="21">
        <v>71.11</v>
      </c>
      <c r="AL53" s="21">
        <v>61.56</v>
      </c>
      <c r="AM53" s="21">
        <v>111.13</v>
      </c>
      <c r="AN53" s="21">
        <v>54.83</v>
      </c>
      <c r="AO53" s="21">
        <v>28.76</v>
      </c>
      <c r="AP53" s="21">
        <v>50.3</v>
      </c>
      <c r="AQ53" s="21">
        <v>18.16</v>
      </c>
      <c r="AR53" s="21">
        <v>71.459999999999994</v>
      </c>
      <c r="AS53" s="21">
        <v>55.48</v>
      </c>
      <c r="AT53" s="21">
        <v>69.3</v>
      </c>
      <c r="AU53" s="21">
        <v>77.430000000000007</v>
      </c>
      <c r="AV53" s="21">
        <v>31.38</v>
      </c>
      <c r="AW53" s="21">
        <v>47.32</v>
      </c>
      <c r="AX53" s="21">
        <v>348.86</v>
      </c>
      <c r="AY53" s="21">
        <v>0.48</v>
      </c>
      <c r="AZ53" s="21">
        <v>107.31</v>
      </c>
      <c r="BA53" s="21">
        <v>80.39</v>
      </c>
      <c r="BB53" s="21">
        <v>41.54</v>
      </c>
      <c r="BC53" s="21">
        <v>29.79</v>
      </c>
      <c r="BD53" s="21">
        <v>0.2</v>
      </c>
      <c r="BE53" s="21">
        <v>0.05</v>
      </c>
      <c r="BF53" s="21">
        <v>0.04</v>
      </c>
      <c r="BG53" s="21">
        <v>0.1</v>
      </c>
      <c r="BH53" s="21">
        <v>0.13</v>
      </c>
      <c r="BI53" s="21">
        <v>0.43</v>
      </c>
      <c r="BJ53" s="21">
        <v>0</v>
      </c>
      <c r="BK53" s="21">
        <v>1.35</v>
      </c>
      <c r="BL53" s="21">
        <v>0</v>
      </c>
      <c r="BM53" s="21">
        <v>0.41</v>
      </c>
      <c r="BN53" s="21">
        <v>0</v>
      </c>
      <c r="BO53" s="21">
        <v>0</v>
      </c>
      <c r="BP53" s="21">
        <v>0</v>
      </c>
      <c r="BQ53" s="21">
        <v>0.05</v>
      </c>
      <c r="BR53" s="21">
        <v>0.16</v>
      </c>
      <c r="BS53" s="21">
        <v>1.24</v>
      </c>
      <c r="BT53" s="21">
        <v>0</v>
      </c>
      <c r="BU53" s="21">
        <v>0</v>
      </c>
      <c r="BV53" s="21">
        <v>0.05</v>
      </c>
      <c r="BW53" s="21">
        <v>0</v>
      </c>
      <c r="BX53" s="21">
        <v>0</v>
      </c>
      <c r="BY53" s="21">
        <v>0</v>
      </c>
      <c r="BZ53" s="21">
        <v>0</v>
      </c>
      <c r="CA53" s="21">
        <v>0</v>
      </c>
      <c r="CB53" s="21">
        <v>99.41</v>
      </c>
      <c r="CC53" s="23"/>
      <c r="CE53" s="21">
        <v>94.25</v>
      </c>
      <c r="CG53" s="21">
        <v>0</v>
      </c>
      <c r="CH53" s="21">
        <v>0</v>
      </c>
      <c r="CI53" s="21">
        <v>0</v>
      </c>
      <c r="CJ53" s="21">
        <v>0</v>
      </c>
      <c r="CK53" s="21">
        <v>0</v>
      </c>
      <c r="CL53" s="21">
        <v>0</v>
      </c>
      <c r="CM53" s="21">
        <v>0</v>
      </c>
      <c r="CN53" s="21">
        <v>0</v>
      </c>
      <c r="CO53" s="21">
        <v>0</v>
      </c>
      <c r="CP53" s="21">
        <v>9.33</v>
      </c>
      <c r="CQ53" s="21">
        <v>0</v>
      </c>
    </row>
    <row r="54" spans="1:95" s="21" customFormat="1" ht="15" x14ac:dyDescent="0.25">
      <c r="A54" s="21" t="s">
        <v>135</v>
      </c>
      <c r="B54" s="22" t="s">
        <v>136</v>
      </c>
      <c r="C54" s="23" t="str">
        <f>"200"</f>
        <v>200</v>
      </c>
      <c r="D54" s="23">
        <v>3.46</v>
      </c>
      <c r="E54" s="23">
        <v>3.34</v>
      </c>
      <c r="F54" s="23">
        <v>2.85</v>
      </c>
      <c r="G54" s="23">
        <v>0.36</v>
      </c>
      <c r="H54" s="23">
        <v>15.32</v>
      </c>
      <c r="I54" s="23">
        <v>97.013620799999998</v>
      </c>
      <c r="J54" s="21">
        <v>2.17</v>
      </c>
      <c r="K54" s="21">
        <v>0</v>
      </c>
      <c r="L54" s="21">
        <v>0</v>
      </c>
      <c r="M54" s="21">
        <v>0</v>
      </c>
      <c r="N54" s="21">
        <v>14.15</v>
      </c>
      <c r="O54" s="21">
        <v>0.4</v>
      </c>
      <c r="P54" s="21">
        <v>0.77</v>
      </c>
      <c r="Q54" s="21">
        <v>0</v>
      </c>
      <c r="R54" s="21">
        <v>0</v>
      </c>
      <c r="S54" s="21">
        <v>0.21</v>
      </c>
      <c r="T54" s="21">
        <v>0.97</v>
      </c>
      <c r="U54" s="21">
        <v>57.91</v>
      </c>
      <c r="V54" s="21">
        <v>179.89</v>
      </c>
      <c r="W54" s="21">
        <v>124.41</v>
      </c>
      <c r="X54" s="21">
        <v>22.88</v>
      </c>
      <c r="Y54" s="21">
        <v>103.72</v>
      </c>
      <c r="Z54" s="21">
        <v>0.59</v>
      </c>
      <c r="AA54" s="21">
        <v>13.8</v>
      </c>
      <c r="AB54" s="21">
        <v>9.58</v>
      </c>
      <c r="AC54" s="21">
        <v>25.37</v>
      </c>
      <c r="AD54" s="21">
        <v>0.01</v>
      </c>
      <c r="AE54" s="21">
        <v>0.03</v>
      </c>
      <c r="AF54" s="21">
        <v>0.14000000000000001</v>
      </c>
      <c r="AG54" s="21">
        <v>0.13</v>
      </c>
      <c r="AH54" s="21">
        <v>1.08</v>
      </c>
      <c r="AI54" s="21">
        <v>0.6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  <c r="AP54" s="21">
        <v>0</v>
      </c>
      <c r="AQ54" s="21">
        <v>0</v>
      </c>
      <c r="AR54" s="21">
        <v>0</v>
      </c>
      <c r="AS54" s="21">
        <v>0</v>
      </c>
      <c r="AT54" s="21">
        <v>0</v>
      </c>
      <c r="AU54" s="21">
        <v>0</v>
      </c>
      <c r="AV54" s="21">
        <v>0</v>
      </c>
      <c r="AW54" s="21">
        <v>0</v>
      </c>
      <c r="AX54" s="21">
        <v>0</v>
      </c>
      <c r="AY54" s="21">
        <v>0</v>
      </c>
      <c r="AZ54" s="21">
        <v>0</v>
      </c>
      <c r="BA54" s="21">
        <v>0</v>
      </c>
      <c r="BB54" s="21">
        <v>0</v>
      </c>
      <c r="BC54" s="21">
        <v>0</v>
      </c>
      <c r="BD54" s="21">
        <v>0</v>
      </c>
      <c r="BE54" s="21">
        <v>0</v>
      </c>
      <c r="BF54" s="21">
        <v>0</v>
      </c>
      <c r="BG54" s="21">
        <v>0</v>
      </c>
      <c r="BH54" s="21">
        <v>0</v>
      </c>
      <c r="BI54" s="21">
        <v>0</v>
      </c>
      <c r="BJ54" s="21">
        <v>0</v>
      </c>
      <c r="BK54" s="21">
        <v>0</v>
      </c>
      <c r="BL54" s="21">
        <v>0</v>
      </c>
      <c r="BM54" s="21">
        <v>0</v>
      </c>
      <c r="BN54" s="21">
        <v>0</v>
      </c>
      <c r="BO54" s="21">
        <v>0</v>
      </c>
      <c r="BP54" s="21">
        <v>0</v>
      </c>
      <c r="BQ54" s="21">
        <v>0</v>
      </c>
      <c r="BR54" s="21">
        <v>0</v>
      </c>
      <c r="BS54" s="21">
        <v>0</v>
      </c>
      <c r="BT54" s="21">
        <v>0</v>
      </c>
      <c r="BU54" s="21">
        <v>0</v>
      </c>
      <c r="BV54" s="21">
        <v>0</v>
      </c>
      <c r="BW54" s="21">
        <v>0</v>
      </c>
      <c r="BX54" s="21">
        <v>0</v>
      </c>
      <c r="BY54" s="21">
        <v>0</v>
      </c>
      <c r="BZ54" s="21">
        <v>0</v>
      </c>
      <c r="CA54" s="21">
        <v>0</v>
      </c>
      <c r="CB54" s="21">
        <v>202.48</v>
      </c>
      <c r="CC54" s="23"/>
      <c r="CE54" s="21">
        <v>15.4</v>
      </c>
      <c r="CG54" s="21">
        <v>0</v>
      </c>
      <c r="CH54" s="21">
        <v>0</v>
      </c>
      <c r="CI54" s="21">
        <v>0</v>
      </c>
      <c r="CJ54" s="21">
        <v>0</v>
      </c>
      <c r="CK54" s="21">
        <v>0</v>
      </c>
      <c r="CL54" s="21">
        <v>0</v>
      </c>
      <c r="CM54" s="21">
        <v>0</v>
      </c>
      <c r="CN54" s="21">
        <v>0</v>
      </c>
      <c r="CO54" s="21">
        <v>0</v>
      </c>
      <c r="CP54" s="21">
        <v>9</v>
      </c>
      <c r="CQ54" s="21">
        <v>0</v>
      </c>
    </row>
    <row r="55" spans="1:95" s="21" customFormat="1" ht="15" x14ac:dyDescent="0.25">
      <c r="A55" s="21" t="s">
        <v>104</v>
      </c>
      <c r="B55" s="22" t="s">
        <v>129</v>
      </c>
      <c r="C55" s="23" t="str">
        <f>"50"</f>
        <v>50</v>
      </c>
      <c r="D55" s="23">
        <v>1.4</v>
      </c>
      <c r="E55" s="23">
        <v>0</v>
      </c>
      <c r="F55" s="23">
        <v>0.08</v>
      </c>
      <c r="G55" s="23">
        <v>0</v>
      </c>
      <c r="H55" s="23">
        <v>18.420000000000002</v>
      </c>
      <c r="I55" s="23">
        <v>80.515999999999991</v>
      </c>
      <c r="J55" s="21">
        <v>0.1</v>
      </c>
      <c r="K55" s="21">
        <v>0</v>
      </c>
      <c r="L55" s="21">
        <v>0</v>
      </c>
      <c r="M55" s="21">
        <v>0</v>
      </c>
      <c r="N55" s="21">
        <v>0.32</v>
      </c>
      <c r="O55" s="21">
        <v>17.3</v>
      </c>
      <c r="P55" s="21">
        <v>0.8</v>
      </c>
      <c r="Q55" s="21">
        <v>0</v>
      </c>
      <c r="R55" s="21">
        <v>0</v>
      </c>
      <c r="S55" s="21">
        <v>0.15</v>
      </c>
      <c r="T55" s="21">
        <v>0.85</v>
      </c>
      <c r="U55" s="21">
        <v>249.5</v>
      </c>
      <c r="V55" s="21">
        <v>46.5</v>
      </c>
      <c r="W55" s="21">
        <v>10</v>
      </c>
      <c r="X55" s="21">
        <v>7</v>
      </c>
      <c r="Y55" s="21">
        <v>32.5</v>
      </c>
      <c r="Z55" s="21">
        <v>0.55000000000000004</v>
      </c>
      <c r="AA55" s="21">
        <v>0</v>
      </c>
      <c r="AB55" s="21">
        <v>0</v>
      </c>
      <c r="AC55" s="21">
        <v>0</v>
      </c>
      <c r="AD55" s="21">
        <v>0.55000000000000004</v>
      </c>
      <c r="AE55" s="21">
        <v>0.06</v>
      </c>
      <c r="AF55" s="21">
        <v>0.02</v>
      </c>
      <c r="AG55" s="21">
        <v>0.45</v>
      </c>
      <c r="AH55" s="21">
        <v>1.1000000000000001</v>
      </c>
      <c r="AI55" s="21">
        <v>0</v>
      </c>
      <c r="AJ55" s="21">
        <v>0</v>
      </c>
      <c r="AK55" s="21">
        <v>174</v>
      </c>
      <c r="AL55" s="21">
        <v>159</v>
      </c>
      <c r="AM55" s="21">
        <v>297</v>
      </c>
      <c r="AN55" s="21">
        <v>94.5</v>
      </c>
      <c r="AO55" s="21">
        <v>57</v>
      </c>
      <c r="AP55" s="21">
        <v>115.5</v>
      </c>
      <c r="AQ55" s="21">
        <v>37</v>
      </c>
      <c r="AR55" s="21">
        <v>184</v>
      </c>
      <c r="AS55" s="21">
        <v>121.5</v>
      </c>
      <c r="AT55" s="21">
        <v>147.5</v>
      </c>
      <c r="AU55" s="21">
        <v>126</v>
      </c>
      <c r="AV55" s="21">
        <v>74</v>
      </c>
      <c r="AW55" s="21">
        <v>129</v>
      </c>
      <c r="AX55" s="21">
        <v>1127</v>
      </c>
      <c r="AY55" s="21">
        <v>0</v>
      </c>
      <c r="AZ55" s="21">
        <v>354.5</v>
      </c>
      <c r="BA55" s="21">
        <v>184</v>
      </c>
      <c r="BB55" s="21">
        <v>93.5</v>
      </c>
      <c r="BC55" s="21">
        <v>73.5</v>
      </c>
      <c r="BD55" s="21">
        <v>0</v>
      </c>
      <c r="BE55" s="21">
        <v>0</v>
      </c>
      <c r="BF55" s="21">
        <v>0</v>
      </c>
      <c r="BG55" s="21">
        <v>0</v>
      </c>
      <c r="BH55" s="21">
        <v>0</v>
      </c>
      <c r="BI55" s="21">
        <v>0.05</v>
      </c>
      <c r="BJ55" s="21">
        <v>0</v>
      </c>
      <c r="BK55" s="21">
        <v>0.01</v>
      </c>
      <c r="BL55" s="21">
        <v>0</v>
      </c>
      <c r="BM55" s="21">
        <v>0</v>
      </c>
      <c r="BN55" s="21">
        <v>0.05</v>
      </c>
      <c r="BO55" s="21">
        <v>0</v>
      </c>
      <c r="BP55" s="21">
        <v>0</v>
      </c>
      <c r="BQ55" s="21">
        <v>0</v>
      </c>
      <c r="BR55" s="21">
        <v>0.01</v>
      </c>
      <c r="BS55" s="21">
        <v>0.04</v>
      </c>
      <c r="BT55" s="21">
        <v>0</v>
      </c>
      <c r="BU55" s="21">
        <v>0</v>
      </c>
      <c r="BV55" s="21">
        <v>0.18</v>
      </c>
      <c r="BW55" s="21">
        <v>0.01</v>
      </c>
      <c r="BX55" s="21">
        <v>0</v>
      </c>
      <c r="BY55" s="21">
        <v>0</v>
      </c>
      <c r="BZ55" s="21">
        <v>0</v>
      </c>
      <c r="CA55" s="21">
        <v>0</v>
      </c>
      <c r="CB55" s="21">
        <v>18.899999999999999</v>
      </c>
      <c r="CC55" s="23"/>
      <c r="CE55" s="21">
        <v>0</v>
      </c>
      <c r="CG55" s="21">
        <v>0</v>
      </c>
      <c r="CH55" s="21">
        <v>0</v>
      </c>
      <c r="CI55" s="21">
        <v>0</v>
      </c>
      <c r="CJ55" s="21">
        <v>0</v>
      </c>
      <c r="CK55" s="21">
        <v>0</v>
      </c>
      <c r="CL55" s="21">
        <v>0</v>
      </c>
      <c r="CM55" s="21">
        <v>0</v>
      </c>
      <c r="CN55" s="21">
        <v>0</v>
      </c>
      <c r="CO55" s="21">
        <v>0</v>
      </c>
      <c r="CP55" s="21">
        <v>0</v>
      </c>
      <c r="CQ55" s="21">
        <v>0</v>
      </c>
    </row>
    <row r="56" spans="1:95" s="18" customFormat="1" ht="15" x14ac:dyDescent="0.25">
      <c r="A56" s="18" t="str">
        <f>""</f>
        <v/>
      </c>
      <c r="B56" s="19" t="s">
        <v>137</v>
      </c>
      <c r="C56" s="20" t="str">
        <f>"100"</f>
        <v>100</v>
      </c>
      <c r="D56" s="20">
        <v>0.36</v>
      </c>
      <c r="E56" s="20">
        <v>0</v>
      </c>
      <c r="F56" s="20">
        <v>0.3</v>
      </c>
      <c r="G56" s="20">
        <v>0.3</v>
      </c>
      <c r="H56" s="20">
        <v>11.6</v>
      </c>
      <c r="I56" s="20">
        <v>47.62</v>
      </c>
      <c r="J56" s="18">
        <v>0.1</v>
      </c>
      <c r="K56" s="18">
        <v>0</v>
      </c>
      <c r="L56" s="18">
        <v>0</v>
      </c>
      <c r="M56" s="18">
        <v>0</v>
      </c>
      <c r="N56" s="18">
        <v>9</v>
      </c>
      <c r="O56" s="18">
        <v>0.8</v>
      </c>
      <c r="P56" s="18">
        <v>1.8</v>
      </c>
      <c r="Q56" s="18">
        <v>0</v>
      </c>
      <c r="R56" s="18">
        <v>0</v>
      </c>
      <c r="S56" s="18">
        <v>0.8</v>
      </c>
      <c r="T56" s="18">
        <v>0.5</v>
      </c>
      <c r="U56" s="18">
        <v>15.6</v>
      </c>
      <c r="V56" s="18">
        <v>152.9</v>
      </c>
      <c r="W56" s="18">
        <v>12.8</v>
      </c>
      <c r="X56" s="18">
        <v>6.75</v>
      </c>
      <c r="Y56" s="18">
        <v>7.7</v>
      </c>
      <c r="Z56" s="18">
        <v>1.76</v>
      </c>
      <c r="AA56" s="18">
        <v>0</v>
      </c>
      <c r="AB56" s="18">
        <v>30</v>
      </c>
      <c r="AC56" s="18">
        <v>5</v>
      </c>
      <c r="AD56" s="18">
        <v>0.2</v>
      </c>
      <c r="AE56" s="18">
        <v>0.02</v>
      </c>
      <c r="AF56" s="18">
        <v>0.01</v>
      </c>
      <c r="AG56" s="18">
        <v>0.24</v>
      </c>
      <c r="AH56" s="18">
        <v>0.4</v>
      </c>
      <c r="AI56" s="18">
        <v>3</v>
      </c>
      <c r="AJ56" s="18">
        <v>0</v>
      </c>
      <c r="AK56" s="18">
        <v>10.8</v>
      </c>
      <c r="AL56" s="18">
        <v>11.7</v>
      </c>
      <c r="AM56" s="18">
        <v>17.100000000000001</v>
      </c>
      <c r="AN56" s="18">
        <v>16.2</v>
      </c>
      <c r="AO56" s="18">
        <v>2.7</v>
      </c>
      <c r="AP56" s="18">
        <v>9.9</v>
      </c>
      <c r="AQ56" s="18">
        <v>2.7</v>
      </c>
      <c r="AR56" s="18">
        <v>8.1</v>
      </c>
      <c r="AS56" s="18">
        <v>15.3</v>
      </c>
      <c r="AT56" s="18">
        <v>9</v>
      </c>
      <c r="AU56" s="18">
        <v>70.2</v>
      </c>
      <c r="AV56" s="18">
        <v>6.3</v>
      </c>
      <c r="AW56" s="18">
        <v>12.6</v>
      </c>
      <c r="AX56" s="18">
        <v>37.799999999999997</v>
      </c>
      <c r="AY56" s="18">
        <v>0</v>
      </c>
      <c r="AZ56" s="18">
        <v>11.7</v>
      </c>
      <c r="BA56" s="18">
        <v>14.4</v>
      </c>
      <c r="BB56" s="18">
        <v>5.4</v>
      </c>
      <c r="BC56" s="18">
        <v>4.5</v>
      </c>
      <c r="BD56" s="18">
        <v>0</v>
      </c>
      <c r="BE56" s="18">
        <v>0</v>
      </c>
      <c r="BF56" s="18">
        <v>0</v>
      </c>
      <c r="BG56" s="18">
        <v>0</v>
      </c>
      <c r="BH56" s="18">
        <v>0</v>
      </c>
      <c r="BI56" s="18">
        <v>0</v>
      </c>
      <c r="BJ56" s="18">
        <v>0</v>
      </c>
      <c r="BK56" s="18">
        <v>0</v>
      </c>
      <c r="BL56" s="18">
        <v>0</v>
      </c>
      <c r="BM56" s="18">
        <v>0</v>
      </c>
      <c r="BN56" s="18">
        <v>0</v>
      </c>
      <c r="BO56" s="18">
        <v>0</v>
      </c>
      <c r="BP56" s="18">
        <v>0</v>
      </c>
      <c r="BQ56" s="18">
        <v>0</v>
      </c>
      <c r="BR56" s="18">
        <v>0</v>
      </c>
      <c r="BS56" s="18">
        <v>0</v>
      </c>
      <c r="BT56" s="18">
        <v>0</v>
      </c>
      <c r="BU56" s="18">
        <v>0</v>
      </c>
      <c r="BV56" s="18">
        <v>0</v>
      </c>
      <c r="BW56" s="18">
        <v>0</v>
      </c>
      <c r="BX56" s="18">
        <v>0</v>
      </c>
      <c r="BY56" s="18">
        <v>0</v>
      </c>
      <c r="BZ56" s="18">
        <v>0</v>
      </c>
      <c r="CA56" s="18">
        <v>0</v>
      </c>
      <c r="CB56" s="18">
        <v>86.3</v>
      </c>
      <c r="CC56" s="20"/>
      <c r="CE56" s="18">
        <v>5</v>
      </c>
      <c r="CG56" s="18">
        <v>0</v>
      </c>
      <c r="CH56" s="18">
        <v>0</v>
      </c>
      <c r="CI56" s="18">
        <v>0</v>
      </c>
      <c r="CJ56" s="18">
        <v>0</v>
      </c>
      <c r="CK56" s="18">
        <v>0</v>
      </c>
      <c r="CL56" s="18">
        <v>0</v>
      </c>
      <c r="CM56" s="18">
        <v>0</v>
      </c>
      <c r="CN56" s="18">
        <v>0</v>
      </c>
      <c r="CO56" s="18">
        <v>0</v>
      </c>
      <c r="CP56" s="18">
        <v>0</v>
      </c>
      <c r="CQ56" s="18">
        <v>0</v>
      </c>
    </row>
    <row r="57" spans="1:95" s="26" customFormat="1" ht="14.25" x14ac:dyDescent="0.2">
      <c r="B57" s="24" t="s">
        <v>86</v>
      </c>
      <c r="C57" s="25"/>
      <c r="D57" s="25">
        <v>18.64</v>
      </c>
      <c r="E57" s="25">
        <v>3.76</v>
      </c>
      <c r="F57" s="25">
        <v>15.3</v>
      </c>
      <c r="G57" s="25">
        <v>0.83</v>
      </c>
      <c r="H57" s="25">
        <v>70</v>
      </c>
      <c r="I57" s="25">
        <v>488.01</v>
      </c>
      <c r="J57" s="26">
        <v>6.28</v>
      </c>
      <c r="K57" s="26">
        <v>0.14000000000000001</v>
      </c>
      <c r="L57" s="26">
        <v>0</v>
      </c>
      <c r="M57" s="26">
        <v>0</v>
      </c>
      <c r="N57" s="26">
        <v>37.700000000000003</v>
      </c>
      <c r="O57" s="26">
        <v>28.32</v>
      </c>
      <c r="P57" s="26">
        <v>3.97</v>
      </c>
      <c r="Q57" s="26">
        <v>0</v>
      </c>
      <c r="R57" s="26">
        <v>0</v>
      </c>
      <c r="S57" s="26">
        <v>2.81</v>
      </c>
      <c r="T57" s="26">
        <v>4.1399999999999997</v>
      </c>
      <c r="U57" s="26">
        <v>405.87</v>
      </c>
      <c r="V57" s="26">
        <v>543</v>
      </c>
      <c r="W57" s="26">
        <v>350.47</v>
      </c>
      <c r="X57" s="26">
        <v>68.44</v>
      </c>
      <c r="Y57" s="26">
        <v>410.82</v>
      </c>
      <c r="Z57" s="26">
        <v>3.75</v>
      </c>
      <c r="AA57" s="26">
        <v>100.01</v>
      </c>
      <c r="AB57" s="26">
        <v>87.83</v>
      </c>
      <c r="AC57" s="26">
        <v>129.59</v>
      </c>
      <c r="AD57" s="26">
        <v>1.24</v>
      </c>
      <c r="AE57" s="26">
        <v>0.17</v>
      </c>
      <c r="AF57" s="26">
        <v>0.49</v>
      </c>
      <c r="AG57" s="26">
        <v>1.52</v>
      </c>
      <c r="AH57" s="26">
        <v>8.39</v>
      </c>
      <c r="AI57" s="26">
        <v>3.93</v>
      </c>
      <c r="AJ57" s="26">
        <v>0</v>
      </c>
      <c r="AK57" s="26">
        <v>255.91</v>
      </c>
      <c r="AL57" s="26">
        <v>232.26</v>
      </c>
      <c r="AM57" s="26">
        <v>425.23</v>
      </c>
      <c r="AN57" s="26">
        <v>165.53</v>
      </c>
      <c r="AO57" s="26">
        <v>88.46</v>
      </c>
      <c r="AP57" s="26">
        <v>175.7</v>
      </c>
      <c r="AQ57" s="26">
        <v>57.86</v>
      </c>
      <c r="AR57" s="26">
        <v>263.56</v>
      </c>
      <c r="AS57" s="26">
        <v>192.28</v>
      </c>
      <c r="AT57" s="26">
        <v>225.8</v>
      </c>
      <c r="AU57" s="26">
        <v>273.63</v>
      </c>
      <c r="AV57" s="26">
        <v>111.68</v>
      </c>
      <c r="AW57" s="26">
        <v>188.92</v>
      </c>
      <c r="AX57" s="26">
        <v>1513.66</v>
      </c>
      <c r="AY57" s="26">
        <v>0.48</v>
      </c>
      <c r="AZ57" s="26">
        <v>473.51</v>
      </c>
      <c r="BA57" s="26">
        <v>278.79000000000002</v>
      </c>
      <c r="BB57" s="26">
        <v>140.44</v>
      </c>
      <c r="BC57" s="26">
        <v>107.79</v>
      </c>
      <c r="BD57" s="26">
        <v>0.2</v>
      </c>
      <c r="BE57" s="26">
        <v>0.05</v>
      </c>
      <c r="BF57" s="26">
        <v>0.04</v>
      </c>
      <c r="BG57" s="26">
        <v>0.1</v>
      </c>
      <c r="BH57" s="26">
        <v>0.13</v>
      </c>
      <c r="BI57" s="26">
        <v>0.48</v>
      </c>
      <c r="BJ57" s="26">
        <v>0</v>
      </c>
      <c r="BK57" s="26">
        <v>1.35</v>
      </c>
      <c r="BL57" s="26">
        <v>0</v>
      </c>
      <c r="BM57" s="26">
        <v>0.41</v>
      </c>
      <c r="BN57" s="26">
        <v>0.05</v>
      </c>
      <c r="BO57" s="26">
        <v>0</v>
      </c>
      <c r="BP57" s="26">
        <v>0</v>
      </c>
      <c r="BQ57" s="26">
        <v>0.05</v>
      </c>
      <c r="BR57" s="26">
        <v>0.16</v>
      </c>
      <c r="BS57" s="26">
        <v>1.28</v>
      </c>
      <c r="BT57" s="26">
        <v>0</v>
      </c>
      <c r="BU57" s="26">
        <v>0</v>
      </c>
      <c r="BV57" s="26">
        <v>0.22</v>
      </c>
      <c r="BW57" s="26">
        <v>0.01</v>
      </c>
      <c r="BX57" s="26">
        <v>0</v>
      </c>
      <c r="BY57" s="26">
        <v>0</v>
      </c>
      <c r="BZ57" s="26">
        <v>0</v>
      </c>
      <c r="CA57" s="26">
        <v>0</v>
      </c>
      <c r="CB57" s="26">
        <v>407.09</v>
      </c>
      <c r="CC57" s="25"/>
      <c r="CD57" s="26">
        <f>$I$15/$I$43*100</f>
        <v>3.747187214999617</v>
      </c>
      <c r="CE57" s="26">
        <v>114.64</v>
      </c>
      <c r="CG57" s="26">
        <v>0</v>
      </c>
      <c r="CH57" s="26">
        <v>0</v>
      </c>
      <c r="CI57" s="26">
        <v>0</v>
      </c>
      <c r="CJ57" s="26">
        <v>0</v>
      </c>
      <c r="CK57" s="26">
        <v>0</v>
      </c>
      <c r="CL57" s="26">
        <v>0</v>
      </c>
      <c r="CM57" s="26">
        <v>0</v>
      </c>
      <c r="CN57" s="26">
        <v>0</v>
      </c>
      <c r="CO57" s="26">
        <v>0</v>
      </c>
      <c r="CP57" s="26">
        <v>18.329999999999998</v>
      </c>
      <c r="CQ57" s="26">
        <v>0</v>
      </c>
    </row>
    <row r="58" spans="1:95" s="5" customFormat="1" ht="15" x14ac:dyDescent="0.25">
      <c r="B58" s="17" t="s">
        <v>87</v>
      </c>
      <c r="C58" s="11"/>
      <c r="D58" s="11"/>
      <c r="E58" s="11"/>
      <c r="F58" s="11"/>
      <c r="G58" s="11"/>
      <c r="H58" s="11"/>
      <c r="I58" s="11"/>
      <c r="CC58" s="11"/>
    </row>
    <row r="59" spans="1:95" s="21" customFormat="1" ht="15" x14ac:dyDescent="0.25">
      <c r="B59" s="22" t="s">
        <v>88</v>
      </c>
      <c r="C59" s="23" t="str">
        <f>"5"</f>
        <v>5</v>
      </c>
      <c r="D59" s="23">
        <v>0.32</v>
      </c>
      <c r="E59" s="23">
        <v>0</v>
      </c>
      <c r="F59" s="23">
        <v>0.84</v>
      </c>
      <c r="G59" s="23">
        <v>0</v>
      </c>
      <c r="H59" s="23">
        <v>3.52</v>
      </c>
      <c r="I59" s="23">
        <v>22.034999999999997</v>
      </c>
      <c r="J59" s="21">
        <v>0.49</v>
      </c>
      <c r="K59" s="21">
        <v>0</v>
      </c>
      <c r="L59" s="21">
        <v>0</v>
      </c>
      <c r="M59" s="21">
        <v>0</v>
      </c>
      <c r="N59" s="21">
        <v>3.43</v>
      </c>
      <c r="O59" s="21">
        <v>0</v>
      </c>
      <c r="P59" s="21">
        <v>0.09</v>
      </c>
      <c r="Q59" s="21">
        <v>0</v>
      </c>
      <c r="R59" s="21">
        <v>0</v>
      </c>
      <c r="S59" s="21">
        <v>0</v>
      </c>
      <c r="T59" s="21">
        <v>0.03</v>
      </c>
      <c r="U59" s="21">
        <v>4.9000000000000004</v>
      </c>
      <c r="V59" s="21">
        <v>4.25</v>
      </c>
      <c r="W59" s="21">
        <v>1.1499999999999999</v>
      </c>
      <c r="X59" s="21">
        <v>0.5</v>
      </c>
      <c r="Y59" s="21">
        <v>3.25</v>
      </c>
      <c r="Z59" s="21">
        <v>0.04</v>
      </c>
      <c r="AA59" s="21">
        <v>6</v>
      </c>
      <c r="AB59" s="21">
        <v>3.6</v>
      </c>
      <c r="AC59" s="21">
        <v>6.6</v>
      </c>
      <c r="AD59" s="21">
        <v>0.05</v>
      </c>
      <c r="AE59" s="21">
        <v>0.01</v>
      </c>
      <c r="AF59" s="21">
        <v>0</v>
      </c>
      <c r="AG59" s="21">
        <v>0.03</v>
      </c>
      <c r="AH59" s="21">
        <v>0.09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  <c r="AP59" s="21">
        <v>0</v>
      </c>
      <c r="AQ59" s="21">
        <v>0</v>
      </c>
      <c r="AR59" s="21">
        <v>0</v>
      </c>
      <c r="AS59" s="21">
        <v>0</v>
      </c>
      <c r="AT59" s="21">
        <v>0</v>
      </c>
      <c r="AU59" s="21">
        <v>0</v>
      </c>
      <c r="AV59" s="21">
        <v>0</v>
      </c>
      <c r="AW59" s="21">
        <v>0</v>
      </c>
      <c r="AX59" s="21">
        <v>0</v>
      </c>
      <c r="AY59" s="21">
        <v>0</v>
      </c>
      <c r="AZ59" s="21">
        <v>0</v>
      </c>
      <c r="BA59" s="21">
        <v>0</v>
      </c>
      <c r="BB59" s="21">
        <v>0</v>
      </c>
      <c r="BC59" s="21">
        <v>0</v>
      </c>
      <c r="BD59" s="21">
        <v>0</v>
      </c>
      <c r="BE59" s="21">
        <v>0</v>
      </c>
      <c r="BF59" s="21">
        <v>0</v>
      </c>
      <c r="BG59" s="21">
        <v>0</v>
      </c>
      <c r="BH59" s="21">
        <v>0</v>
      </c>
      <c r="BI59" s="21">
        <v>0</v>
      </c>
      <c r="BJ59" s="21">
        <v>0</v>
      </c>
      <c r="BK59" s="21">
        <v>0</v>
      </c>
      <c r="BL59" s="21">
        <v>0</v>
      </c>
      <c r="BM59" s="21">
        <v>0</v>
      </c>
      <c r="BN59" s="21">
        <v>0</v>
      </c>
      <c r="BO59" s="21">
        <v>0</v>
      </c>
      <c r="BP59" s="21">
        <v>0</v>
      </c>
      <c r="BQ59" s="21">
        <v>0</v>
      </c>
      <c r="BR59" s="21">
        <v>0</v>
      </c>
      <c r="BS59" s="21">
        <v>0</v>
      </c>
      <c r="BT59" s="21">
        <v>0</v>
      </c>
      <c r="BU59" s="21">
        <v>0</v>
      </c>
      <c r="BV59" s="21">
        <v>0</v>
      </c>
      <c r="BW59" s="21">
        <v>0</v>
      </c>
      <c r="BX59" s="21">
        <v>0</v>
      </c>
      <c r="BY59" s="21">
        <v>0</v>
      </c>
      <c r="BZ59" s="21">
        <v>0</v>
      </c>
      <c r="CA59" s="21">
        <v>0</v>
      </c>
      <c r="CB59" s="21">
        <v>0.3</v>
      </c>
      <c r="CC59" s="23"/>
      <c r="CE59" s="21">
        <v>6.6</v>
      </c>
      <c r="CG59" s="21">
        <v>0</v>
      </c>
      <c r="CH59" s="21">
        <v>0</v>
      </c>
      <c r="CI59" s="21">
        <v>0</v>
      </c>
      <c r="CJ59" s="21">
        <v>0</v>
      </c>
      <c r="CK59" s="21">
        <v>0</v>
      </c>
      <c r="CL59" s="21">
        <v>0</v>
      </c>
      <c r="CM59" s="21">
        <v>0</v>
      </c>
      <c r="CN59" s="21">
        <v>0</v>
      </c>
      <c r="CO59" s="21">
        <v>0</v>
      </c>
      <c r="CP59" s="21">
        <v>0</v>
      </c>
      <c r="CQ59" s="21">
        <v>0</v>
      </c>
    </row>
    <row r="60" spans="1:95" s="18" customFormat="1" ht="15" x14ac:dyDescent="0.25">
      <c r="B60" s="19" t="s">
        <v>118</v>
      </c>
      <c r="C60" s="20" t="str">
        <f>"200"</f>
        <v>200</v>
      </c>
      <c r="D60" s="20">
        <v>1</v>
      </c>
      <c r="E60" s="20">
        <v>0</v>
      </c>
      <c r="F60" s="20">
        <v>0.2</v>
      </c>
      <c r="G60" s="20">
        <v>0</v>
      </c>
      <c r="H60" s="20">
        <v>22.6</v>
      </c>
      <c r="I60" s="20">
        <v>94.08</v>
      </c>
      <c r="J60" s="18">
        <v>0</v>
      </c>
      <c r="K60" s="18">
        <v>0</v>
      </c>
      <c r="L60" s="18">
        <v>0</v>
      </c>
      <c r="M60" s="18">
        <v>0</v>
      </c>
      <c r="N60" s="18">
        <v>21.8</v>
      </c>
      <c r="O60" s="18">
        <v>0.4</v>
      </c>
      <c r="P60" s="18">
        <v>0.4</v>
      </c>
      <c r="Q60" s="18">
        <v>0</v>
      </c>
      <c r="R60" s="18">
        <v>0</v>
      </c>
      <c r="S60" s="18">
        <v>1</v>
      </c>
      <c r="T60" s="18">
        <v>0.6</v>
      </c>
      <c r="U60" s="18">
        <v>12</v>
      </c>
      <c r="V60" s="18">
        <v>240</v>
      </c>
      <c r="W60" s="18">
        <v>14</v>
      </c>
      <c r="X60" s="18">
        <v>8</v>
      </c>
      <c r="Y60" s="18">
        <v>14</v>
      </c>
      <c r="Z60" s="18">
        <v>2.8</v>
      </c>
      <c r="AA60" s="18">
        <v>0</v>
      </c>
      <c r="AB60" s="18">
        <v>0</v>
      </c>
      <c r="AC60" s="18">
        <v>0</v>
      </c>
      <c r="AD60" s="18">
        <v>0.2</v>
      </c>
      <c r="AE60" s="18">
        <v>0.02</v>
      </c>
      <c r="AF60" s="18">
        <v>0.02</v>
      </c>
      <c r="AG60" s="18">
        <v>0.2</v>
      </c>
      <c r="AH60" s="18">
        <v>0.4</v>
      </c>
      <c r="AI60" s="18">
        <v>4</v>
      </c>
      <c r="AJ60" s="18">
        <v>0.4</v>
      </c>
      <c r="AK60" s="18">
        <v>16</v>
      </c>
      <c r="AL60" s="18">
        <v>20</v>
      </c>
      <c r="AM60" s="18">
        <v>28</v>
      </c>
      <c r="AN60" s="18">
        <v>28</v>
      </c>
      <c r="AO60" s="18">
        <v>4</v>
      </c>
      <c r="AP60" s="18">
        <v>16</v>
      </c>
      <c r="AQ60" s="18">
        <v>4</v>
      </c>
      <c r="AR60" s="18">
        <v>14</v>
      </c>
      <c r="AS60" s="18">
        <v>26</v>
      </c>
      <c r="AT60" s="18">
        <v>16</v>
      </c>
      <c r="AU60" s="18">
        <v>116</v>
      </c>
      <c r="AV60" s="18">
        <v>10</v>
      </c>
      <c r="AW60" s="18">
        <v>22</v>
      </c>
      <c r="AX60" s="18">
        <v>64</v>
      </c>
      <c r="AY60" s="18">
        <v>0</v>
      </c>
      <c r="AZ60" s="18">
        <v>20</v>
      </c>
      <c r="BA60" s="18">
        <v>24</v>
      </c>
      <c r="BB60" s="18">
        <v>10</v>
      </c>
      <c r="BC60" s="18">
        <v>8</v>
      </c>
      <c r="BD60" s="18">
        <v>0</v>
      </c>
      <c r="BE60" s="18">
        <v>0</v>
      </c>
      <c r="BF60" s="18">
        <v>0</v>
      </c>
      <c r="BG60" s="18">
        <v>0</v>
      </c>
      <c r="BH60" s="18">
        <v>0</v>
      </c>
      <c r="BI60" s="18">
        <v>0</v>
      </c>
      <c r="BJ60" s="18">
        <v>0</v>
      </c>
      <c r="BK60" s="18">
        <v>0</v>
      </c>
      <c r="BL60" s="18">
        <v>0</v>
      </c>
      <c r="BM60" s="18">
        <v>0</v>
      </c>
      <c r="BN60" s="18">
        <v>0</v>
      </c>
      <c r="BO60" s="18">
        <v>0</v>
      </c>
      <c r="BP60" s="18">
        <v>0</v>
      </c>
      <c r="BQ60" s="18">
        <v>0</v>
      </c>
      <c r="BR60" s="18">
        <v>0</v>
      </c>
      <c r="BS60" s="18">
        <v>0</v>
      </c>
      <c r="BT60" s="18">
        <v>0</v>
      </c>
      <c r="BU60" s="18">
        <v>0</v>
      </c>
      <c r="BV60" s="18">
        <v>0</v>
      </c>
      <c r="BW60" s="18">
        <v>0</v>
      </c>
      <c r="BX60" s="18">
        <v>0</v>
      </c>
      <c r="BY60" s="18">
        <v>0</v>
      </c>
      <c r="BZ60" s="18">
        <v>0</v>
      </c>
      <c r="CA60" s="18">
        <v>0</v>
      </c>
      <c r="CB60" s="18">
        <v>176.2</v>
      </c>
      <c r="CC60" s="20"/>
      <c r="CE60" s="18">
        <v>0</v>
      </c>
      <c r="CG60" s="18">
        <v>0</v>
      </c>
      <c r="CH60" s="18">
        <v>0</v>
      </c>
      <c r="CI60" s="18">
        <v>0</v>
      </c>
      <c r="CJ60" s="18">
        <v>0</v>
      </c>
      <c r="CK60" s="18">
        <v>0</v>
      </c>
      <c r="CL60" s="18">
        <v>0</v>
      </c>
      <c r="CM60" s="18">
        <v>0</v>
      </c>
      <c r="CN60" s="18">
        <v>0</v>
      </c>
      <c r="CO60" s="18">
        <v>0</v>
      </c>
      <c r="CP60" s="18">
        <v>0</v>
      </c>
      <c r="CQ60" s="18">
        <v>0</v>
      </c>
    </row>
    <row r="61" spans="1:95" s="26" customFormat="1" ht="14.25" x14ac:dyDescent="0.2">
      <c r="B61" s="24" t="s">
        <v>89</v>
      </c>
      <c r="C61" s="25"/>
      <c r="D61" s="25">
        <v>1.32</v>
      </c>
      <c r="E61" s="25">
        <v>0</v>
      </c>
      <c r="F61" s="25">
        <v>1.04</v>
      </c>
      <c r="G61" s="25">
        <v>0</v>
      </c>
      <c r="H61" s="25">
        <v>26.12</v>
      </c>
      <c r="I61" s="25">
        <v>116.12</v>
      </c>
      <c r="J61" s="26">
        <v>0.49</v>
      </c>
      <c r="K61" s="26">
        <v>0</v>
      </c>
      <c r="L61" s="26">
        <v>0</v>
      </c>
      <c r="M61" s="26">
        <v>0</v>
      </c>
      <c r="N61" s="26">
        <v>25.23</v>
      </c>
      <c r="O61" s="26">
        <v>0.4</v>
      </c>
      <c r="P61" s="26">
        <v>0.49</v>
      </c>
      <c r="Q61" s="26">
        <v>0</v>
      </c>
      <c r="R61" s="26">
        <v>0</v>
      </c>
      <c r="S61" s="26">
        <v>1</v>
      </c>
      <c r="T61" s="26">
        <v>0.63</v>
      </c>
      <c r="U61" s="26">
        <v>16.899999999999999</v>
      </c>
      <c r="V61" s="26">
        <v>244.25</v>
      </c>
      <c r="W61" s="26">
        <v>15.15</v>
      </c>
      <c r="X61" s="26">
        <v>8.5</v>
      </c>
      <c r="Y61" s="26">
        <v>17.25</v>
      </c>
      <c r="Z61" s="26">
        <v>2.84</v>
      </c>
      <c r="AA61" s="26">
        <v>6</v>
      </c>
      <c r="AB61" s="26">
        <v>3.6</v>
      </c>
      <c r="AC61" s="26">
        <v>6.6</v>
      </c>
      <c r="AD61" s="26">
        <v>0.25</v>
      </c>
      <c r="AE61" s="26">
        <v>0.03</v>
      </c>
      <c r="AF61" s="26">
        <v>0.02</v>
      </c>
      <c r="AG61" s="26">
        <v>0.23</v>
      </c>
      <c r="AH61" s="26">
        <v>0.49</v>
      </c>
      <c r="AI61" s="26">
        <v>4</v>
      </c>
      <c r="AJ61" s="26">
        <v>0.4</v>
      </c>
      <c r="AK61" s="26">
        <v>16</v>
      </c>
      <c r="AL61" s="26">
        <v>20</v>
      </c>
      <c r="AM61" s="26">
        <v>28</v>
      </c>
      <c r="AN61" s="26">
        <v>28</v>
      </c>
      <c r="AO61" s="26">
        <v>4</v>
      </c>
      <c r="AP61" s="26">
        <v>16</v>
      </c>
      <c r="AQ61" s="26">
        <v>4</v>
      </c>
      <c r="AR61" s="26">
        <v>14</v>
      </c>
      <c r="AS61" s="26">
        <v>26</v>
      </c>
      <c r="AT61" s="26">
        <v>16</v>
      </c>
      <c r="AU61" s="26">
        <v>116</v>
      </c>
      <c r="AV61" s="26">
        <v>10</v>
      </c>
      <c r="AW61" s="26">
        <v>22</v>
      </c>
      <c r="AX61" s="26">
        <v>64</v>
      </c>
      <c r="AY61" s="26">
        <v>0</v>
      </c>
      <c r="AZ61" s="26">
        <v>20</v>
      </c>
      <c r="BA61" s="26">
        <v>24</v>
      </c>
      <c r="BB61" s="26">
        <v>10</v>
      </c>
      <c r="BC61" s="26">
        <v>8</v>
      </c>
      <c r="BD61" s="26">
        <v>0</v>
      </c>
      <c r="BE61" s="26">
        <v>0</v>
      </c>
      <c r="BF61" s="26">
        <v>0</v>
      </c>
      <c r="BG61" s="26">
        <v>0</v>
      </c>
      <c r="BH61" s="26">
        <v>0</v>
      </c>
      <c r="BI61" s="26">
        <v>0</v>
      </c>
      <c r="BJ61" s="26">
        <v>0</v>
      </c>
      <c r="BK61" s="26">
        <v>0</v>
      </c>
      <c r="BL61" s="26">
        <v>0</v>
      </c>
      <c r="BM61" s="26">
        <v>0</v>
      </c>
      <c r="BN61" s="26">
        <v>0</v>
      </c>
      <c r="BO61" s="26">
        <v>0</v>
      </c>
      <c r="BP61" s="26">
        <v>0</v>
      </c>
      <c r="BQ61" s="26">
        <v>0</v>
      </c>
      <c r="BR61" s="26">
        <v>0</v>
      </c>
      <c r="BS61" s="26">
        <v>0</v>
      </c>
      <c r="BT61" s="26">
        <v>0</v>
      </c>
      <c r="BU61" s="26">
        <v>0</v>
      </c>
      <c r="BV61" s="26">
        <v>0</v>
      </c>
      <c r="BW61" s="26">
        <v>0</v>
      </c>
      <c r="BX61" s="26">
        <v>0</v>
      </c>
      <c r="BY61" s="26">
        <v>0</v>
      </c>
      <c r="BZ61" s="26">
        <v>0</v>
      </c>
      <c r="CA61" s="26">
        <v>0</v>
      </c>
      <c r="CB61" s="26">
        <v>176.5</v>
      </c>
      <c r="CC61" s="25"/>
      <c r="CD61" s="26">
        <f>$I$19/$I$43*100</f>
        <v>0.93556550019955309</v>
      </c>
      <c r="CE61" s="26">
        <v>6.6</v>
      </c>
      <c r="CG61" s="26">
        <v>0</v>
      </c>
      <c r="CH61" s="26">
        <v>0</v>
      </c>
      <c r="CI61" s="26">
        <v>0</v>
      </c>
      <c r="CJ61" s="26">
        <v>0</v>
      </c>
      <c r="CK61" s="26">
        <v>0</v>
      </c>
      <c r="CL61" s="26">
        <v>0</v>
      </c>
      <c r="CM61" s="26">
        <v>0</v>
      </c>
      <c r="CN61" s="26">
        <v>0</v>
      </c>
      <c r="CO61" s="26">
        <v>0</v>
      </c>
      <c r="CP61" s="26">
        <v>0</v>
      </c>
      <c r="CQ61" s="26">
        <v>0</v>
      </c>
    </row>
    <row r="62" spans="1:95" s="5" customFormat="1" ht="15" x14ac:dyDescent="0.25">
      <c r="B62" s="17" t="s">
        <v>90</v>
      </c>
      <c r="C62" s="11"/>
      <c r="D62" s="11"/>
      <c r="E62" s="11"/>
      <c r="F62" s="11"/>
      <c r="G62" s="11"/>
      <c r="H62" s="11"/>
      <c r="I62" s="11"/>
      <c r="CC62" s="11"/>
    </row>
    <row r="63" spans="1:95" s="21" customFormat="1" ht="15" x14ac:dyDescent="0.25">
      <c r="A63" s="21" t="s">
        <v>138</v>
      </c>
      <c r="B63" s="22" t="s">
        <v>139</v>
      </c>
      <c r="C63" s="23" t="str">
        <f>"100"</f>
        <v>100</v>
      </c>
      <c r="D63" s="23">
        <v>1.57</v>
      </c>
      <c r="E63" s="23">
        <v>0</v>
      </c>
      <c r="F63" s="23">
        <v>8.41</v>
      </c>
      <c r="G63" s="23">
        <v>0</v>
      </c>
      <c r="H63" s="23">
        <v>10.42</v>
      </c>
      <c r="I63" s="23">
        <v>121.78965941333334</v>
      </c>
      <c r="J63" s="21">
        <v>1.08</v>
      </c>
      <c r="K63" s="21">
        <v>5.42</v>
      </c>
      <c r="L63" s="21">
        <v>1.08</v>
      </c>
      <c r="M63" s="21">
        <v>0</v>
      </c>
      <c r="N63" s="21">
        <v>2.57</v>
      </c>
      <c r="O63" s="21">
        <v>6.58</v>
      </c>
      <c r="P63" s="21">
        <v>1.27</v>
      </c>
      <c r="Q63" s="21">
        <v>0</v>
      </c>
      <c r="R63" s="21">
        <v>0</v>
      </c>
      <c r="S63" s="21">
        <v>0.16</v>
      </c>
      <c r="T63" s="21">
        <v>1.41</v>
      </c>
      <c r="U63" s="21">
        <v>157.27000000000001</v>
      </c>
      <c r="V63" s="21">
        <v>220.66</v>
      </c>
      <c r="W63" s="21">
        <v>15.09</v>
      </c>
      <c r="X63" s="21">
        <v>18.39</v>
      </c>
      <c r="Y63" s="21">
        <v>38.69</v>
      </c>
      <c r="Z63" s="21">
        <v>0.56000000000000005</v>
      </c>
      <c r="AA63" s="21">
        <v>0</v>
      </c>
      <c r="AB63" s="21">
        <v>2583.11</v>
      </c>
      <c r="AC63" s="21">
        <v>516.36</v>
      </c>
      <c r="AD63" s="21">
        <v>3.82</v>
      </c>
      <c r="AE63" s="21">
        <v>0.04</v>
      </c>
      <c r="AF63" s="21">
        <v>0.04</v>
      </c>
      <c r="AG63" s="21">
        <v>0.56000000000000005</v>
      </c>
      <c r="AH63" s="21">
        <v>0.96</v>
      </c>
      <c r="AI63" s="21">
        <v>3.56</v>
      </c>
      <c r="AJ63" s="21">
        <v>0</v>
      </c>
      <c r="AK63" s="21">
        <v>23.55</v>
      </c>
      <c r="AL63" s="21">
        <v>25.25</v>
      </c>
      <c r="AM63" s="21">
        <v>32.36</v>
      </c>
      <c r="AN63" s="21">
        <v>33.340000000000003</v>
      </c>
      <c r="AO63" s="21">
        <v>6.52</v>
      </c>
      <c r="AP63" s="21">
        <v>24.54</v>
      </c>
      <c r="AQ63" s="21">
        <v>9.2799999999999994</v>
      </c>
      <c r="AR63" s="21">
        <v>23.83</v>
      </c>
      <c r="AS63" s="21">
        <v>35.090000000000003</v>
      </c>
      <c r="AT63" s="21">
        <v>69.709999999999994</v>
      </c>
      <c r="AU63" s="21">
        <v>65</v>
      </c>
      <c r="AV63" s="21">
        <v>9.7799999999999994</v>
      </c>
      <c r="AW63" s="21">
        <v>25.51</v>
      </c>
      <c r="AX63" s="21">
        <v>153.85</v>
      </c>
      <c r="AY63" s="21">
        <v>0</v>
      </c>
      <c r="AZ63" s="21">
        <v>20.079999999999998</v>
      </c>
      <c r="BA63" s="21">
        <v>21.8</v>
      </c>
      <c r="BB63" s="21">
        <v>18</v>
      </c>
      <c r="BC63" s="21">
        <v>8.39</v>
      </c>
      <c r="BD63" s="21">
        <v>0</v>
      </c>
      <c r="BE63" s="21">
        <v>0</v>
      </c>
      <c r="BF63" s="21">
        <v>0</v>
      </c>
      <c r="BG63" s="21">
        <v>0</v>
      </c>
      <c r="BH63" s="21">
        <v>0</v>
      </c>
      <c r="BI63" s="21">
        <v>0</v>
      </c>
      <c r="BJ63" s="21">
        <v>0</v>
      </c>
      <c r="BK63" s="21">
        <v>0.53</v>
      </c>
      <c r="BL63" s="21">
        <v>0</v>
      </c>
      <c r="BM63" s="21">
        <v>0.34</v>
      </c>
      <c r="BN63" s="21">
        <v>0.02</v>
      </c>
      <c r="BO63" s="21">
        <v>0.06</v>
      </c>
      <c r="BP63" s="21">
        <v>0</v>
      </c>
      <c r="BQ63" s="21">
        <v>0</v>
      </c>
      <c r="BR63" s="21">
        <v>0</v>
      </c>
      <c r="BS63" s="21">
        <v>1.99</v>
      </c>
      <c r="BT63" s="21">
        <v>0</v>
      </c>
      <c r="BU63" s="21">
        <v>0</v>
      </c>
      <c r="BV63" s="21">
        <v>4.84</v>
      </c>
      <c r="BW63" s="21">
        <v>0</v>
      </c>
      <c r="BX63" s="21">
        <v>0</v>
      </c>
      <c r="BY63" s="21">
        <v>0</v>
      </c>
      <c r="BZ63" s="21">
        <v>0</v>
      </c>
      <c r="CA63" s="21">
        <v>0</v>
      </c>
      <c r="CB63" s="21">
        <v>87.41</v>
      </c>
      <c r="CC63" s="23"/>
      <c r="CE63" s="21">
        <v>430.52</v>
      </c>
      <c r="CG63" s="21">
        <v>0</v>
      </c>
      <c r="CH63" s="21">
        <v>0</v>
      </c>
      <c r="CI63" s="21">
        <v>0</v>
      </c>
      <c r="CJ63" s="21">
        <v>0</v>
      </c>
      <c r="CK63" s="21">
        <v>0</v>
      </c>
      <c r="CL63" s="21">
        <v>0</v>
      </c>
      <c r="CM63" s="21">
        <v>0</v>
      </c>
      <c r="CN63" s="21">
        <v>0</v>
      </c>
      <c r="CO63" s="21">
        <v>0</v>
      </c>
      <c r="CP63" s="21">
        <v>0</v>
      </c>
      <c r="CQ63" s="21">
        <v>0.33</v>
      </c>
    </row>
    <row r="64" spans="1:95" s="21" customFormat="1" ht="15" x14ac:dyDescent="0.25">
      <c r="A64" s="21" t="s">
        <v>140</v>
      </c>
      <c r="B64" s="22" t="s">
        <v>141</v>
      </c>
      <c r="C64" s="23" t="str">
        <f>"250"</f>
        <v>250</v>
      </c>
      <c r="D64" s="23">
        <v>1.9</v>
      </c>
      <c r="E64" s="23">
        <v>0.25</v>
      </c>
      <c r="F64" s="23">
        <v>5.43</v>
      </c>
      <c r="G64" s="23">
        <v>0.17</v>
      </c>
      <c r="H64" s="23">
        <v>14</v>
      </c>
      <c r="I64" s="23">
        <v>107.84055199999999</v>
      </c>
      <c r="J64" s="21">
        <v>1.71</v>
      </c>
      <c r="K64" s="21">
        <v>2.6</v>
      </c>
      <c r="L64" s="21">
        <v>0.5</v>
      </c>
      <c r="M64" s="21">
        <v>0</v>
      </c>
      <c r="N64" s="21">
        <v>9.11</v>
      </c>
      <c r="O64" s="21">
        <v>2.84</v>
      </c>
      <c r="P64" s="21">
        <v>2.0499999999999998</v>
      </c>
      <c r="Q64" s="21">
        <v>0</v>
      </c>
      <c r="R64" s="21">
        <v>0</v>
      </c>
      <c r="S64" s="21">
        <v>0.34</v>
      </c>
      <c r="T64" s="21">
        <v>2.59</v>
      </c>
      <c r="U64" s="21">
        <v>609.13</v>
      </c>
      <c r="V64" s="21">
        <v>320.02999999999997</v>
      </c>
      <c r="W64" s="21">
        <v>41.37</v>
      </c>
      <c r="X64" s="21">
        <v>21.25</v>
      </c>
      <c r="Y64" s="21">
        <v>48.32</v>
      </c>
      <c r="Z64" s="21">
        <v>1</v>
      </c>
      <c r="AA64" s="21">
        <v>9</v>
      </c>
      <c r="AB64" s="21">
        <v>1017.6</v>
      </c>
      <c r="AC64" s="21">
        <v>227</v>
      </c>
      <c r="AD64" s="21">
        <v>1.97</v>
      </c>
      <c r="AE64" s="21">
        <v>0.04</v>
      </c>
      <c r="AF64" s="21">
        <v>0.05</v>
      </c>
      <c r="AG64" s="21">
        <v>0.53</v>
      </c>
      <c r="AH64" s="21">
        <v>1</v>
      </c>
      <c r="AI64" s="21">
        <v>7.95</v>
      </c>
      <c r="AJ64" s="21">
        <v>0</v>
      </c>
      <c r="AK64" s="21">
        <v>39.58</v>
      </c>
      <c r="AL64" s="21">
        <v>42.77</v>
      </c>
      <c r="AM64" s="21">
        <v>50.76</v>
      </c>
      <c r="AN64" s="21">
        <v>60.92</v>
      </c>
      <c r="AO64" s="21">
        <v>14.38</v>
      </c>
      <c r="AP64" s="21">
        <v>38.92</v>
      </c>
      <c r="AQ64" s="21">
        <v>11.28</v>
      </c>
      <c r="AR64" s="21">
        <v>38.07</v>
      </c>
      <c r="AS64" s="21">
        <v>43.81</v>
      </c>
      <c r="AT64" s="21">
        <v>77.38</v>
      </c>
      <c r="AU64" s="21">
        <v>181.52</v>
      </c>
      <c r="AV64" s="21">
        <v>14.49</v>
      </c>
      <c r="AW64" s="21">
        <v>33.56</v>
      </c>
      <c r="AX64" s="21">
        <v>218.19</v>
      </c>
      <c r="AY64" s="21">
        <v>0</v>
      </c>
      <c r="AZ64" s="21">
        <v>37.229999999999997</v>
      </c>
      <c r="BA64" s="21">
        <v>42.96</v>
      </c>
      <c r="BB64" s="21">
        <v>35.53</v>
      </c>
      <c r="BC64" s="21">
        <v>12.97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0.23</v>
      </c>
      <c r="BL64" s="21">
        <v>0</v>
      </c>
      <c r="BM64" s="21">
        <v>0.15</v>
      </c>
      <c r="BN64" s="21">
        <v>0.01</v>
      </c>
      <c r="BO64" s="21">
        <v>0.02</v>
      </c>
      <c r="BP64" s="21">
        <v>0</v>
      </c>
      <c r="BQ64" s="21">
        <v>0</v>
      </c>
      <c r="BR64" s="21">
        <v>0</v>
      </c>
      <c r="BS64" s="21">
        <v>0.86</v>
      </c>
      <c r="BT64" s="21">
        <v>0</v>
      </c>
      <c r="BU64" s="21">
        <v>0</v>
      </c>
      <c r="BV64" s="21">
        <v>2.38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1">
        <v>294.99</v>
      </c>
      <c r="CC64" s="23"/>
      <c r="CE64" s="21">
        <v>178.6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3</v>
      </c>
      <c r="CQ64" s="21">
        <v>1.5</v>
      </c>
    </row>
    <row r="65" spans="1:95" s="21" customFormat="1" ht="15" x14ac:dyDescent="0.25">
      <c r="A65" s="21" t="s">
        <v>142</v>
      </c>
      <c r="B65" s="22" t="s">
        <v>143</v>
      </c>
      <c r="C65" s="23" t="str">
        <f>"90"</f>
        <v>90</v>
      </c>
      <c r="D65" s="23">
        <v>7.16</v>
      </c>
      <c r="E65" s="23">
        <v>6.8</v>
      </c>
      <c r="F65" s="23">
        <v>10.3</v>
      </c>
      <c r="G65" s="23">
        <v>0.03</v>
      </c>
      <c r="H65" s="23">
        <v>3.25</v>
      </c>
      <c r="I65" s="23">
        <v>133.96502294999999</v>
      </c>
      <c r="J65" s="21">
        <v>5.43</v>
      </c>
      <c r="K65" s="21">
        <v>1.95</v>
      </c>
      <c r="L65" s="21">
        <v>0.38</v>
      </c>
      <c r="M65" s="21">
        <v>0</v>
      </c>
      <c r="N65" s="21">
        <v>1.0900000000000001</v>
      </c>
      <c r="O65" s="21">
        <v>1.83</v>
      </c>
      <c r="P65" s="21">
        <v>0.34</v>
      </c>
      <c r="Q65" s="21">
        <v>0</v>
      </c>
      <c r="R65" s="21">
        <v>0</v>
      </c>
      <c r="S65" s="21">
        <v>0.09</v>
      </c>
      <c r="T65" s="21">
        <v>1.18</v>
      </c>
      <c r="U65" s="21">
        <v>180.11</v>
      </c>
      <c r="V65" s="21">
        <v>245.46</v>
      </c>
      <c r="W65" s="21">
        <v>10.15</v>
      </c>
      <c r="X65" s="21">
        <v>16.73</v>
      </c>
      <c r="Y65" s="21">
        <v>128.53</v>
      </c>
      <c r="Z65" s="21">
        <v>1.88</v>
      </c>
      <c r="AA65" s="21">
        <v>0</v>
      </c>
      <c r="AB65" s="21">
        <v>35.799999999999997</v>
      </c>
      <c r="AC65" s="21">
        <v>8.7799999999999994</v>
      </c>
      <c r="AD65" s="21">
        <v>1.69</v>
      </c>
      <c r="AE65" s="21">
        <v>0.03</v>
      </c>
      <c r="AF65" s="21">
        <v>7.0000000000000007E-2</v>
      </c>
      <c r="AG65" s="21">
        <v>2.4900000000000002</v>
      </c>
      <c r="AH65" s="21">
        <v>6.02</v>
      </c>
      <c r="AI65" s="21">
        <v>0.25</v>
      </c>
      <c r="AJ65" s="21">
        <v>0</v>
      </c>
      <c r="AK65" s="21">
        <v>675.49</v>
      </c>
      <c r="AL65" s="21">
        <v>512.16</v>
      </c>
      <c r="AM65" s="21">
        <v>967.84</v>
      </c>
      <c r="AN65" s="21">
        <v>1025.6600000000001</v>
      </c>
      <c r="AO65" s="21">
        <v>289.24</v>
      </c>
      <c r="AP65" s="21">
        <v>522.77</v>
      </c>
      <c r="AQ65" s="21">
        <v>137.16</v>
      </c>
      <c r="AR65" s="21">
        <v>522.19000000000005</v>
      </c>
      <c r="AS65" s="21">
        <v>704.82</v>
      </c>
      <c r="AT65" s="21">
        <v>678.92</v>
      </c>
      <c r="AU65" s="21">
        <v>1144.6099999999999</v>
      </c>
      <c r="AV65" s="21">
        <v>460.43</v>
      </c>
      <c r="AW65" s="21">
        <v>609.69000000000005</v>
      </c>
      <c r="AX65" s="21">
        <v>2046.15</v>
      </c>
      <c r="AY65" s="21">
        <v>186.09</v>
      </c>
      <c r="AZ65" s="21">
        <v>462.94</v>
      </c>
      <c r="BA65" s="21">
        <v>512.57000000000005</v>
      </c>
      <c r="BB65" s="21">
        <v>428.25</v>
      </c>
      <c r="BC65" s="21">
        <v>171.02</v>
      </c>
      <c r="BD65" s="21">
        <v>0</v>
      </c>
      <c r="BE65" s="21">
        <v>0</v>
      </c>
      <c r="BF65" s="21">
        <v>0</v>
      </c>
      <c r="BG65" s="21">
        <v>0</v>
      </c>
      <c r="BH65" s="21">
        <v>0</v>
      </c>
      <c r="BI65" s="21">
        <v>0</v>
      </c>
      <c r="BJ65" s="21">
        <v>0</v>
      </c>
      <c r="BK65" s="21">
        <v>0.16</v>
      </c>
      <c r="BL65" s="21">
        <v>0</v>
      </c>
      <c r="BM65" s="21">
        <v>0.11</v>
      </c>
      <c r="BN65" s="21">
        <v>0.01</v>
      </c>
      <c r="BO65" s="21">
        <v>0.02</v>
      </c>
      <c r="BP65" s="21">
        <v>0</v>
      </c>
      <c r="BQ65" s="21">
        <v>0</v>
      </c>
      <c r="BR65" s="21">
        <v>0</v>
      </c>
      <c r="BS65" s="21">
        <v>0.61</v>
      </c>
      <c r="BT65" s="21">
        <v>0</v>
      </c>
      <c r="BU65" s="21">
        <v>0</v>
      </c>
      <c r="BV65" s="21">
        <v>1.53</v>
      </c>
      <c r="BW65" s="21">
        <v>0</v>
      </c>
      <c r="BX65" s="21">
        <v>0</v>
      </c>
      <c r="BY65" s="21">
        <v>0</v>
      </c>
      <c r="BZ65" s="21">
        <v>0</v>
      </c>
      <c r="CA65" s="21">
        <v>0</v>
      </c>
      <c r="CB65" s="21">
        <v>54.74</v>
      </c>
      <c r="CC65" s="23"/>
      <c r="CE65" s="21">
        <v>5.97</v>
      </c>
      <c r="CG65" s="21">
        <v>0</v>
      </c>
      <c r="CH65" s="21">
        <v>0</v>
      </c>
      <c r="CI65" s="21">
        <v>0</v>
      </c>
      <c r="CJ65" s="21">
        <v>0</v>
      </c>
      <c r="CK65" s="21">
        <v>0</v>
      </c>
      <c r="CL65" s="21">
        <v>0</v>
      </c>
      <c r="CM65" s="21">
        <v>0</v>
      </c>
      <c r="CN65" s="21">
        <v>0</v>
      </c>
      <c r="CO65" s="21">
        <v>0</v>
      </c>
      <c r="CP65" s="21">
        <v>0</v>
      </c>
      <c r="CQ65" s="21">
        <v>0.38</v>
      </c>
    </row>
    <row r="66" spans="1:95" s="21" customFormat="1" ht="15" x14ac:dyDescent="0.25">
      <c r="A66" s="21" t="s">
        <v>144</v>
      </c>
      <c r="B66" s="22" t="s">
        <v>145</v>
      </c>
      <c r="C66" s="23" t="str">
        <f>"200"</f>
        <v>200</v>
      </c>
      <c r="D66" s="23">
        <v>4.07</v>
      </c>
      <c r="E66" s="23">
        <v>0.91</v>
      </c>
      <c r="F66" s="23">
        <v>5.73</v>
      </c>
      <c r="G66" s="23">
        <v>0.68</v>
      </c>
      <c r="H66" s="23">
        <v>28.9</v>
      </c>
      <c r="I66" s="23">
        <v>181.846812</v>
      </c>
      <c r="J66" s="21">
        <v>4.43</v>
      </c>
      <c r="K66" s="21">
        <v>0.18</v>
      </c>
      <c r="L66" s="21">
        <v>0</v>
      </c>
      <c r="M66" s="21">
        <v>0</v>
      </c>
      <c r="N66" s="21">
        <v>3.38</v>
      </c>
      <c r="O66" s="21">
        <v>23.34</v>
      </c>
      <c r="P66" s="21">
        <v>2.1800000000000002</v>
      </c>
      <c r="Q66" s="21">
        <v>0</v>
      </c>
      <c r="R66" s="21">
        <v>0</v>
      </c>
      <c r="S66" s="21">
        <v>0.37</v>
      </c>
      <c r="T66" s="21">
        <v>2.11</v>
      </c>
      <c r="U66" s="21">
        <v>24.04</v>
      </c>
      <c r="V66" s="21">
        <v>894.19</v>
      </c>
      <c r="W66" s="21">
        <v>47.47</v>
      </c>
      <c r="X66" s="21">
        <v>37.869999999999997</v>
      </c>
      <c r="Y66" s="21">
        <v>110.93</v>
      </c>
      <c r="Z66" s="21">
        <v>1.38</v>
      </c>
      <c r="AA66" s="21">
        <v>28.38</v>
      </c>
      <c r="AB66" s="21">
        <v>51.04</v>
      </c>
      <c r="AC66" s="21">
        <v>57.44</v>
      </c>
      <c r="AD66" s="21">
        <v>0.24</v>
      </c>
      <c r="AE66" s="21">
        <v>0.16</v>
      </c>
      <c r="AF66" s="21">
        <v>0.14000000000000001</v>
      </c>
      <c r="AG66" s="21">
        <v>1.8</v>
      </c>
      <c r="AH66" s="21">
        <v>3.33</v>
      </c>
      <c r="AI66" s="21">
        <v>13.84</v>
      </c>
      <c r="AJ66" s="21">
        <v>0</v>
      </c>
      <c r="AK66" s="21">
        <v>41.9</v>
      </c>
      <c r="AL66" s="21">
        <v>65.94</v>
      </c>
      <c r="AM66" s="21">
        <v>83.46</v>
      </c>
      <c r="AN66" s="21">
        <v>98.29</v>
      </c>
      <c r="AO66" s="21">
        <v>16.8</v>
      </c>
      <c r="AP66" s="21">
        <v>66.27</v>
      </c>
      <c r="AQ66" s="21">
        <v>33.92</v>
      </c>
      <c r="AR66" s="21">
        <v>67.61</v>
      </c>
      <c r="AS66" s="21">
        <v>94.68</v>
      </c>
      <c r="AT66" s="21">
        <v>258.24</v>
      </c>
      <c r="AU66" s="21">
        <v>114.89</v>
      </c>
      <c r="AV66" s="21">
        <v>23.95</v>
      </c>
      <c r="AW66" s="21">
        <v>66.89</v>
      </c>
      <c r="AX66" s="21">
        <v>359.48</v>
      </c>
      <c r="AY66" s="21">
        <v>0</v>
      </c>
      <c r="AZ66" s="21">
        <v>50.2</v>
      </c>
      <c r="BA66" s="21">
        <v>45.64</v>
      </c>
      <c r="BB66" s="21">
        <v>49.93</v>
      </c>
      <c r="BC66" s="21">
        <v>21.29</v>
      </c>
      <c r="BD66" s="21">
        <v>0.23</v>
      </c>
      <c r="BE66" s="21">
        <v>0.05</v>
      </c>
      <c r="BF66" s="21">
        <v>0.04</v>
      </c>
      <c r="BG66" s="21">
        <v>0.12</v>
      </c>
      <c r="BH66" s="21">
        <v>0.15</v>
      </c>
      <c r="BI66" s="21">
        <v>0.49</v>
      </c>
      <c r="BJ66" s="21">
        <v>0</v>
      </c>
      <c r="BK66" s="21">
        <v>1.62</v>
      </c>
      <c r="BL66" s="21">
        <v>0</v>
      </c>
      <c r="BM66" s="21">
        <v>0.49</v>
      </c>
      <c r="BN66" s="21">
        <v>0</v>
      </c>
      <c r="BO66" s="21">
        <v>0</v>
      </c>
      <c r="BP66" s="21">
        <v>0</v>
      </c>
      <c r="BQ66" s="21">
        <v>0.05</v>
      </c>
      <c r="BR66" s="21">
        <v>0.18</v>
      </c>
      <c r="BS66" s="21">
        <v>1.64</v>
      </c>
      <c r="BT66" s="21">
        <v>0</v>
      </c>
      <c r="BU66" s="21">
        <v>0</v>
      </c>
      <c r="BV66" s="21">
        <v>0.2</v>
      </c>
      <c r="BW66" s="21">
        <v>0</v>
      </c>
      <c r="BX66" s="21">
        <v>0</v>
      </c>
      <c r="BY66" s="21">
        <v>0</v>
      </c>
      <c r="BZ66" s="21">
        <v>0</v>
      </c>
      <c r="CA66" s="21">
        <v>0</v>
      </c>
      <c r="CB66" s="21">
        <v>162.22999999999999</v>
      </c>
      <c r="CC66" s="23"/>
      <c r="CE66" s="21">
        <v>36.89</v>
      </c>
      <c r="CG66" s="21">
        <v>0</v>
      </c>
      <c r="CH66" s="21">
        <v>0</v>
      </c>
      <c r="CI66" s="21">
        <v>0</v>
      </c>
      <c r="CJ66" s="21">
        <v>0</v>
      </c>
      <c r="CK66" s="21">
        <v>0</v>
      </c>
      <c r="CL66" s="21">
        <v>0</v>
      </c>
      <c r="CM66" s="21">
        <v>0</v>
      </c>
      <c r="CN66" s="21">
        <v>0</v>
      </c>
      <c r="CO66" s="21">
        <v>0</v>
      </c>
      <c r="CP66" s="21">
        <v>0</v>
      </c>
      <c r="CQ66" s="21">
        <v>0</v>
      </c>
    </row>
    <row r="67" spans="1:95" s="21" customFormat="1" ht="15" x14ac:dyDescent="0.25">
      <c r="A67" s="21" t="s">
        <v>146</v>
      </c>
      <c r="B67" s="22" t="s">
        <v>147</v>
      </c>
      <c r="C67" s="23" t="str">
        <f>"180"</f>
        <v>180</v>
      </c>
      <c r="D67" s="23">
        <v>0.14000000000000001</v>
      </c>
      <c r="E67" s="23">
        <v>0</v>
      </c>
      <c r="F67" s="23">
        <v>0.13</v>
      </c>
      <c r="G67" s="23">
        <v>0</v>
      </c>
      <c r="H67" s="23">
        <v>16.059999999999999</v>
      </c>
      <c r="I67" s="23">
        <v>62.593362000000006</v>
      </c>
      <c r="J67" s="21">
        <v>0.04</v>
      </c>
      <c r="K67" s="21">
        <v>0</v>
      </c>
      <c r="L67" s="21">
        <v>0.04</v>
      </c>
      <c r="M67" s="21">
        <v>0</v>
      </c>
      <c r="N67" s="21">
        <v>15.21</v>
      </c>
      <c r="O67" s="21">
        <v>0.26</v>
      </c>
      <c r="P67" s="21">
        <v>0.59</v>
      </c>
      <c r="Q67" s="21">
        <v>0</v>
      </c>
      <c r="R67" s="21">
        <v>0</v>
      </c>
      <c r="S67" s="21">
        <v>0.28999999999999998</v>
      </c>
      <c r="T67" s="21">
        <v>0.19</v>
      </c>
      <c r="U67" s="21">
        <v>0.14000000000000001</v>
      </c>
      <c r="V67" s="21">
        <v>88.43</v>
      </c>
      <c r="W67" s="21">
        <v>5.43</v>
      </c>
      <c r="X67" s="21">
        <v>2.82</v>
      </c>
      <c r="Y67" s="21">
        <v>3.45</v>
      </c>
      <c r="Z67" s="21">
        <v>0.72</v>
      </c>
      <c r="AA67" s="21">
        <v>0</v>
      </c>
      <c r="AB67" s="21">
        <v>8.64</v>
      </c>
      <c r="AC67" s="21">
        <v>1.8</v>
      </c>
      <c r="AD67" s="21">
        <v>7.0000000000000007E-2</v>
      </c>
      <c r="AE67" s="21">
        <v>0.01</v>
      </c>
      <c r="AF67" s="21">
        <v>0.01</v>
      </c>
      <c r="AG67" s="21">
        <v>0.09</v>
      </c>
      <c r="AH67" s="21">
        <v>0.14000000000000001</v>
      </c>
      <c r="AI67" s="21">
        <v>1.44</v>
      </c>
      <c r="AJ67" s="21">
        <v>0</v>
      </c>
      <c r="AK67" s="21">
        <v>4.0599999999999996</v>
      </c>
      <c r="AL67" s="21">
        <v>4.4000000000000004</v>
      </c>
      <c r="AM67" s="21">
        <v>6.43</v>
      </c>
      <c r="AN67" s="21">
        <v>6.09</v>
      </c>
      <c r="AO67" s="21">
        <v>1.02</v>
      </c>
      <c r="AP67" s="21">
        <v>3.72</v>
      </c>
      <c r="AQ67" s="21">
        <v>1.02</v>
      </c>
      <c r="AR67" s="21">
        <v>3.05</v>
      </c>
      <c r="AS67" s="21">
        <v>5.75</v>
      </c>
      <c r="AT67" s="21">
        <v>3.38</v>
      </c>
      <c r="AU67" s="21">
        <v>26.4</v>
      </c>
      <c r="AV67" s="21">
        <v>2.37</v>
      </c>
      <c r="AW67" s="21">
        <v>4.74</v>
      </c>
      <c r="AX67" s="21">
        <v>14.21</v>
      </c>
      <c r="AY67" s="21">
        <v>0</v>
      </c>
      <c r="AZ67" s="21">
        <v>4.4000000000000004</v>
      </c>
      <c r="BA67" s="21">
        <v>5.41</v>
      </c>
      <c r="BB67" s="21">
        <v>2.0299999999999998</v>
      </c>
      <c r="BC67" s="21">
        <v>1.69</v>
      </c>
      <c r="BD67" s="21">
        <v>0</v>
      </c>
      <c r="BE67" s="21">
        <v>0</v>
      </c>
      <c r="BF67" s="21">
        <v>0</v>
      </c>
      <c r="BG67" s="21">
        <v>0</v>
      </c>
      <c r="BH67" s="21">
        <v>0</v>
      </c>
      <c r="BI67" s="21">
        <v>0</v>
      </c>
      <c r="BJ67" s="21">
        <v>0</v>
      </c>
      <c r="BK67" s="21">
        <v>0</v>
      </c>
      <c r="BL67" s="21">
        <v>0</v>
      </c>
      <c r="BM67" s="21">
        <v>0</v>
      </c>
      <c r="BN67" s="21">
        <v>0</v>
      </c>
      <c r="BO67" s="21">
        <v>0</v>
      </c>
      <c r="BP67" s="21">
        <v>0</v>
      </c>
      <c r="BQ67" s="21">
        <v>0</v>
      </c>
      <c r="BR67" s="21">
        <v>0</v>
      </c>
      <c r="BS67" s="21">
        <v>0</v>
      </c>
      <c r="BT67" s="21">
        <v>0</v>
      </c>
      <c r="BU67" s="21">
        <v>0</v>
      </c>
      <c r="BV67" s="21">
        <v>0</v>
      </c>
      <c r="BW67" s="21">
        <v>0</v>
      </c>
      <c r="BX67" s="21">
        <v>0</v>
      </c>
      <c r="BY67" s="21">
        <v>0</v>
      </c>
      <c r="BZ67" s="21">
        <v>0</v>
      </c>
      <c r="CA67" s="21">
        <v>0</v>
      </c>
      <c r="CB67" s="21">
        <v>185.89</v>
      </c>
      <c r="CC67" s="23"/>
      <c r="CE67" s="21">
        <v>1.44</v>
      </c>
      <c r="CG67" s="21">
        <v>0</v>
      </c>
      <c r="CH67" s="21">
        <v>0</v>
      </c>
      <c r="CI67" s="21">
        <v>0</v>
      </c>
      <c r="CJ67" s="21">
        <v>0</v>
      </c>
      <c r="CK67" s="21">
        <v>0</v>
      </c>
      <c r="CL67" s="21">
        <v>0</v>
      </c>
      <c r="CM67" s="21">
        <v>0</v>
      </c>
      <c r="CN67" s="21">
        <v>0</v>
      </c>
      <c r="CO67" s="21">
        <v>0</v>
      </c>
      <c r="CP67" s="21">
        <v>6.3</v>
      </c>
      <c r="CQ67" s="21">
        <v>0</v>
      </c>
    </row>
    <row r="68" spans="1:95" s="21" customFormat="1" ht="15" x14ac:dyDescent="0.25">
      <c r="A68" s="21" t="s">
        <v>104</v>
      </c>
      <c r="B68" s="22" t="s">
        <v>130</v>
      </c>
      <c r="C68" s="23" t="str">
        <f>"60"</f>
        <v>60</v>
      </c>
      <c r="D68" s="23">
        <v>1.68</v>
      </c>
      <c r="E68" s="23">
        <v>0</v>
      </c>
      <c r="F68" s="23">
        <v>0.1</v>
      </c>
      <c r="G68" s="23">
        <v>0</v>
      </c>
      <c r="H68" s="23">
        <v>22.1</v>
      </c>
      <c r="I68" s="23">
        <v>96.619199999999992</v>
      </c>
      <c r="J68" s="21">
        <v>0.12</v>
      </c>
      <c r="K68" s="21">
        <v>0</v>
      </c>
      <c r="L68" s="21">
        <v>0</v>
      </c>
      <c r="M68" s="21">
        <v>0</v>
      </c>
      <c r="N68" s="21">
        <v>0.38</v>
      </c>
      <c r="O68" s="21">
        <v>20.76</v>
      </c>
      <c r="P68" s="21">
        <v>0.96</v>
      </c>
      <c r="Q68" s="21">
        <v>0</v>
      </c>
      <c r="R68" s="21">
        <v>0</v>
      </c>
      <c r="S68" s="21">
        <v>0.18</v>
      </c>
      <c r="T68" s="21">
        <v>1.02</v>
      </c>
      <c r="U68" s="21">
        <v>299.39999999999998</v>
      </c>
      <c r="V68" s="21">
        <v>55.8</v>
      </c>
      <c r="W68" s="21">
        <v>12</v>
      </c>
      <c r="X68" s="21">
        <v>8.4</v>
      </c>
      <c r="Y68" s="21">
        <v>39</v>
      </c>
      <c r="Z68" s="21">
        <v>0.66</v>
      </c>
      <c r="AA68" s="21">
        <v>0</v>
      </c>
      <c r="AB68" s="21">
        <v>0</v>
      </c>
      <c r="AC68" s="21">
        <v>0</v>
      </c>
      <c r="AD68" s="21">
        <v>0.66</v>
      </c>
      <c r="AE68" s="21">
        <v>7.0000000000000007E-2</v>
      </c>
      <c r="AF68" s="21">
        <v>0.02</v>
      </c>
      <c r="AG68" s="21">
        <v>0.54</v>
      </c>
      <c r="AH68" s="21">
        <v>1.32</v>
      </c>
      <c r="AI68" s="21">
        <v>0</v>
      </c>
      <c r="AJ68" s="21">
        <v>0</v>
      </c>
      <c r="AK68" s="21">
        <v>208.8</v>
      </c>
      <c r="AL68" s="21">
        <v>190.8</v>
      </c>
      <c r="AM68" s="21">
        <v>356.4</v>
      </c>
      <c r="AN68" s="21">
        <v>113.4</v>
      </c>
      <c r="AO68" s="21">
        <v>68.400000000000006</v>
      </c>
      <c r="AP68" s="21">
        <v>138.6</v>
      </c>
      <c r="AQ68" s="21">
        <v>44.4</v>
      </c>
      <c r="AR68" s="21">
        <v>220.8</v>
      </c>
      <c r="AS68" s="21">
        <v>145.80000000000001</v>
      </c>
      <c r="AT68" s="21">
        <v>177</v>
      </c>
      <c r="AU68" s="21">
        <v>151.19999999999999</v>
      </c>
      <c r="AV68" s="21">
        <v>88.8</v>
      </c>
      <c r="AW68" s="21">
        <v>154.80000000000001</v>
      </c>
      <c r="AX68" s="21">
        <v>1352.4</v>
      </c>
      <c r="AY68" s="21">
        <v>0</v>
      </c>
      <c r="AZ68" s="21">
        <v>425.4</v>
      </c>
      <c r="BA68" s="21">
        <v>220.8</v>
      </c>
      <c r="BB68" s="21">
        <v>112.2</v>
      </c>
      <c r="BC68" s="21">
        <v>88.2</v>
      </c>
      <c r="BD68" s="21">
        <v>0</v>
      </c>
      <c r="BE68" s="21">
        <v>0</v>
      </c>
      <c r="BF68" s="21">
        <v>0</v>
      </c>
      <c r="BG68" s="21">
        <v>0</v>
      </c>
      <c r="BH68" s="21">
        <v>0</v>
      </c>
      <c r="BI68" s="21">
        <v>0.06</v>
      </c>
      <c r="BJ68" s="21">
        <v>0</v>
      </c>
      <c r="BK68" s="21">
        <v>0.01</v>
      </c>
      <c r="BL68" s="21">
        <v>0</v>
      </c>
      <c r="BM68" s="21">
        <v>0</v>
      </c>
      <c r="BN68" s="21">
        <v>0.05</v>
      </c>
      <c r="BO68" s="21">
        <v>0</v>
      </c>
      <c r="BP68" s="21">
        <v>0</v>
      </c>
      <c r="BQ68" s="21">
        <v>0</v>
      </c>
      <c r="BR68" s="21">
        <v>0.01</v>
      </c>
      <c r="BS68" s="21">
        <v>0.05</v>
      </c>
      <c r="BT68" s="21">
        <v>0</v>
      </c>
      <c r="BU68" s="21">
        <v>0</v>
      </c>
      <c r="BV68" s="21">
        <v>0.21</v>
      </c>
      <c r="BW68" s="21">
        <v>0.01</v>
      </c>
      <c r="BX68" s="21">
        <v>0</v>
      </c>
      <c r="BY68" s="21">
        <v>0</v>
      </c>
      <c r="BZ68" s="21">
        <v>0</v>
      </c>
      <c r="CA68" s="21">
        <v>0</v>
      </c>
      <c r="CB68" s="21">
        <v>22.68</v>
      </c>
      <c r="CC68" s="23"/>
      <c r="CE68" s="21">
        <v>0</v>
      </c>
      <c r="CG68" s="21">
        <v>0</v>
      </c>
      <c r="CH68" s="21">
        <v>0</v>
      </c>
      <c r="CI68" s="21">
        <v>0</v>
      </c>
      <c r="CJ68" s="21">
        <v>0</v>
      </c>
      <c r="CK68" s="21">
        <v>0</v>
      </c>
      <c r="CL68" s="21">
        <v>0</v>
      </c>
      <c r="CM68" s="21">
        <v>0</v>
      </c>
      <c r="CN68" s="21">
        <v>0</v>
      </c>
      <c r="CO68" s="21">
        <v>0</v>
      </c>
      <c r="CP68" s="21">
        <v>0</v>
      </c>
      <c r="CQ68" s="21">
        <v>0</v>
      </c>
    </row>
    <row r="69" spans="1:95" s="21" customFormat="1" ht="15" x14ac:dyDescent="0.25">
      <c r="A69" s="18" t="s">
        <v>109</v>
      </c>
      <c r="B69" s="22" t="s">
        <v>131</v>
      </c>
      <c r="C69" s="23" t="str">
        <f>"65"</f>
        <v>65</v>
      </c>
      <c r="D69" s="23">
        <v>0.83</v>
      </c>
      <c r="E69" s="23">
        <v>0</v>
      </c>
      <c r="F69" s="23">
        <v>0.4</v>
      </c>
      <c r="G69" s="23">
        <v>0</v>
      </c>
      <c r="H69" s="23">
        <v>12.16</v>
      </c>
      <c r="I69" s="23">
        <v>57.547749999999994</v>
      </c>
      <c r="J69" s="21">
        <v>0.13</v>
      </c>
      <c r="K69" s="21">
        <v>0</v>
      </c>
      <c r="L69" s="21">
        <v>0</v>
      </c>
      <c r="M69" s="21">
        <v>0</v>
      </c>
      <c r="N69" s="21">
        <v>0.31</v>
      </c>
      <c r="O69" s="21">
        <v>11.32</v>
      </c>
      <c r="P69" s="21">
        <v>0.53</v>
      </c>
      <c r="Q69" s="21">
        <v>0</v>
      </c>
      <c r="R69" s="21">
        <v>0</v>
      </c>
      <c r="S69" s="21">
        <v>0.65</v>
      </c>
      <c r="T69" s="21">
        <v>0</v>
      </c>
      <c r="U69" s="21">
        <v>396.5</v>
      </c>
      <c r="V69" s="21">
        <v>159.25</v>
      </c>
      <c r="W69" s="21">
        <v>22.75</v>
      </c>
      <c r="X69" s="21">
        <v>30.55</v>
      </c>
      <c r="Y69" s="21">
        <v>102.7</v>
      </c>
      <c r="Z69" s="21">
        <v>2.54</v>
      </c>
      <c r="AA69" s="21">
        <v>0</v>
      </c>
      <c r="AB69" s="21">
        <v>3.25</v>
      </c>
      <c r="AC69" s="21">
        <v>0.65</v>
      </c>
      <c r="AD69" s="21">
        <v>0.91</v>
      </c>
      <c r="AE69" s="21">
        <v>0.12</v>
      </c>
      <c r="AF69" s="21">
        <v>0.05</v>
      </c>
      <c r="AG69" s="21">
        <v>0.46</v>
      </c>
      <c r="AH69" s="21">
        <v>1.3</v>
      </c>
      <c r="AI69" s="21">
        <v>0</v>
      </c>
      <c r="AJ69" s="21">
        <v>0</v>
      </c>
      <c r="AK69" s="21">
        <v>209.3</v>
      </c>
      <c r="AL69" s="21">
        <v>161.19999999999999</v>
      </c>
      <c r="AM69" s="21">
        <v>277.55</v>
      </c>
      <c r="AN69" s="21">
        <v>144.94999999999999</v>
      </c>
      <c r="AO69" s="21">
        <v>60.45</v>
      </c>
      <c r="AP69" s="21">
        <v>128.69999999999999</v>
      </c>
      <c r="AQ69" s="21">
        <v>52</v>
      </c>
      <c r="AR69" s="21">
        <v>241.15</v>
      </c>
      <c r="AS69" s="21">
        <v>193.05</v>
      </c>
      <c r="AT69" s="21">
        <v>189.15</v>
      </c>
      <c r="AU69" s="21">
        <v>301.60000000000002</v>
      </c>
      <c r="AV69" s="21">
        <v>80.599999999999994</v>
      </c>
      <c r="AW69" s="21">
        <v>201.5</v>
      </c>
      <c r="AX69" s="21">
        <v>993.85</v>
      </c>
      <c r="AY69" s="21">
        <v>0</v>
      </c>
      <c r="AZ69" s="21">
        <v>341.9</v>
      </c>
      <c r="BA69" s="21">
        <v>189.15</v>
      </c>
      <c r="BB69" s="21">
        <v>117</v>
      </c>
      <c r="BC69" s="21">
        <v>84.5</v>
      </c>
      <c r="BD69" s="21">
        <v>0</v>
      </c>
      <c r="BE69" s="21">
        <v>0</v>
      </c>
      <c r="BF69" s="21">
        <v>0</v>
      </c>
      <c r="BG69" s="21">
        <v>0</v>
      </c>
      <c r="BH69" s="21">
        <v>0</v>
      </c>
      <c r="BI69" s="21">
        <v>0</v>
      </c>
      <c r="BJ69" s="21">
        <v>0</v>
      </c>
      <c r="BK69" s="21">
        <v>0.09</v>
      </c>
      <c r="BL69" s="21">
        <v>0</v>
      </c>
      <c r="BM69" s="21">
        <v>0.01</v>
      </c>
      <c r="BN69" s="21">
        <v>0.01</v>
      </c>
      <c r="BO69" s="21">
        <v>0</v>
      </c>
      <c r="BP69" s="21">
        <v>0</v>
      </c>
      <c r="BQ69" s="21">
        <v>0</v>
      </c>
      <c r="BR69" s="21">
        <v>0.01</v>
      </c>
      <c r="BS69" s="21">
        <v>7.0000000000000007E-2</v>
      </c>
      <c r="BT69" s="21">
        <v>0</v>
      </c>
      <c r="BU69" s="21">
        <v>0</v>
      </c>
      <c r="BV69" s="21">
        <v>0.31</v>
      </c>
      <c r="BW69" s="21">
        <v>0.05</v>
      </c>
      <c r="BX69" s="21">
        <v>0</v>
      </c>
      <c r="BY69" s="21">
        <v>0</v>
      </c>
      <c r="BZ69" s="21">
        <v>0</v>
      </c>
      <c r="CA69" s="21">
        <v>0</v>
      </c>
      <c r="CB69" s="21">
        <v>30.55</v>
      </c>
      <c r="CC69" s="23"/>
      <c r="CE69" s="21">
        <v>0.54</v>
      </c>
      <c r="CG69" s="21">
        <v>0</v>
      </c>
      <c r="CH69" s="21">
        <v>0</v>
      </c>
      <c r="CI69" s="21">
        <v>0</v>
      </c>
      <c r="CJ69" s="21">
        <v>0</v>
      </c>
      <c r="CK69" s="21">
        <v>0</v>
      </c>
      <c r="CL69" s="21">
        <v>0</v>
      </c>
      <c r="CM69" s="21">
        <v>0</v>
      </c>
      <c r="CN69" s="21">
        <v>0</v>
      </c>
      <c r="CO69" s="21">
        <v>0</v>
      </c>
      <c r="CP69" s="21">
        <v>0</v>
      </c>
      <c r="CQ69" s="21">
        <v>0</v>
      </c>
    </row>
    <row r="70" spans="1:95" s="18" customFormat="1" ht="15" x14ac:dyDescent="0.25">
      <c r="A70" s="27"/>
      <c r="B70" s="19" t="s">
        <v>137</v>
      </c>
      <c r="C70" s="20" t="str">
        <f>"100"</f>
        <v>100</v>
      </c>
      <c r="D70" s="20">
        <v>0.36</v>
      </c>
      <c r="E70" s="20">
        <v>0</v>
      </c>
      <c r="F70" s="20">
        <v>0.3</v>
      </c>
      <c r="G70" s="20">
        <v>0.3</v>
      </c>
      <c r="H70" s="20">
        <v>11.6</v>
      </c>
      <c r="I70" s="20">
        <v>47.62</v>
      </c>
      <c r="J70" s="18">
        <v>0.1</v>
      </c>
      <c r="K70" s="18">
        <v>0</v>
      </c>
      <c r="L70" s="18">
        <v>0</v>
      </c>
      <c r="M70" s="18">
        <v>0</v>
      </c>
      <c r="N70" s="18">
        <v>9</v>
      </c>
      <c r="O70" s="18">
        <v>0.8</v>
      </c>
      <c r="P70" s="18">
        <v>1.8</v>
      </c>
      <c r="Q70" s="18">
        <v>0</v>
      </c>
      <c r="R70" s="18">
        <v>0</v>
      </c>
      <c r="S70" s="18">
        <v>0.8</v>
      </c>
      <c r="T70" s="18">
        <v>0.5</v>
      </c>
      <c r="U70" s="18">
        <v>15.6</v>
      </c>
      <c r="V70" s="18">
        <v>152.9</v>
      </c>
      <c r="W70" s="18">
        <v>12.8</v>
      </c>
      <c r="X70" s="18">
        <v>6.75</v>
      </c>
      <c r="Y70" s="18">
        <v>7.7</v>
      </c>
      <c r="Z70" s="18">
        <v>1.76</v>
      </c>
      <c r="AA70" s="18">
        <v>0</v>
      </c>
      <c r="AB70" s="18">
        <v>30</v>
      </c>
      <c r="AC70" s="18">
        <v>5</v>
      </c>
      <c r="AD70" s="18">
        <v>0.2</v>
      </c>
      <c r="AE70" s="18">
        <v>0.02</v>
      </c>
      <c r="AF70" s="18">
        <v>0.01</v>
      </c>
      <c r="AG70" s="18">
        <v>0.24</v>
      </c>
      <c r="AH70" s="18">
        <v>0.4</v>
      </c>
      <c r="AI70" s="18">
        <v>3</v>
      </c>
      <c r="AJ70" s="18">
        <v>0</v>
      </c>
      <c r="AK70" s="18">
        <v>10.8</v>
      </c>
      <c r="AL70" s="18">
        <v>11.7</v>
      </c>
      <c r="AM70" s="18">
        <v>17.100000000000001</v>
      </c>
      <c r="AN70" s="18">
        <v>16.2</v>
      </c>
      <c r="AO70" s="18">
        <v>2.7</v>
      </c>
      <c r="AP70" s="18">
        <v>9.9</v>
      </c>
      <c r="AQ70" s="18">
        <v>2.7</v>
      </c>
      <c r="AR70" s="18">
        <v>8.1</v>
      </c>
      <c r="AS70" s="18">
        <v>15.3</v>
      </c>
      <c r="AT70" s="18">
        <v>9</v>
      </c>
      <c r="AU70" s="18">
        <v>70.2</v>
      </c>
      <c r="AV70" s="18">
        <v>6.3</v>
      </c>
      <c r="AW70" s="18">
        <v>12.6</v>
      </c>
      <c r="AX70" s="18">
        <v>37.799999999999997</v>
      </c>
      <c r="AY70" s="18">
        <v>0</v>
      </c>
      <c r="AZ70" s="18">
        <v>11.7</v>
      </c>
      <c r="BA70" s="18">
        <v>14.4</v>
      </c>
      <c r="BB70" s="18">
        <v>5.4</v>
      </c>
      <c r="BC70" s="18">
        <v>4.5</v>
      </c>
      <c r="BD70" s="18">
        <v>0</v>
      </c>
      <c r="BE70" s="18">
        <v>0</v>
      </c>
      <c r="BF70" s="18">
        <v>0</v>
      </c>
      <c r="BG70" s="18">
        <v>0</v>
      </c>
      <c r="BH70" s="18">
        <v>0</v>
      </c>
      <c r="BI70" s="18">
        <v>0</v>
      </c>
      <c r="BJ70" s="18">
        <v>0</v>
      </c>
      <c r="BK70" s="18">
        <v>0</v>
      </c>
      <c r="BL70" s="18">
        <v>0</v>
      </c>
      <c r="BM70" s="18">
        <v>0</v>
      </c>
      <c r="BN70" s="18">
        <v>0</v>
      </c>
      <c r="BO70" s="18">
        <v>0</v>
      </c>
      <c r="BP70" s="18">
        <v>0</v>
      </c>
      <c r="BQ70" s="18">
        <v>0</v>
      </c>
      <c r="BR70" s="18">
        <v>0</v>
      </c>
      <c r="BS70" s="18">
        <v>0</v>
      </c>
      <c r="BT70" s="18">
        <v>0</v>
      </c>
      <c r="BU70" s="18">
        <v>0</v>
      </c>
      <c r="BV70" s="18">
        <v>0</v>
      </c>
      <c r="BW70" s="18">
        <v>0</v>
      </c>
      <c r="BX70" s="18">
        <v>0</v>
      </c>
      <c r="BY70" s="18">
        <v>0</v>
      </c>
      <c r="BZ70" s="18">
        <v>0</v>
      </c>
      <c r="CA70" s="18">
        <v>0</v>
      </c>
      <c r="CB70" s="18">
        <v>86.3</v>
      </c>
      <c r="CC70" s="20"/>
      <c r="CE70" s="18">
        <v>5</v>
      </c>
      <c r="CG70" s="18">
        <v>0</v>
      </c>
      <c r="CH70" s="18">
        <v>0</v>
      </c>
      <c r="CI70" s="18">
        <v>0</v>
      </c>
      <c r="CJ70" s="18">
        <v>0</v>
      </c>
      <c r="CK70" s="18">
        <v>0</v>
      </c>
      <c r="CL70" s="18">
        <v>0</v>
      </c>
      <c r="CM70" s="18">
        <v>0</v>
      </c>
      <c r="CN70" s="18">
        <v>0</v>
      </c>
      <c r="CO70" s="18">
        <v>0</v>
      </c>
      <c r="CP70" s="18">
        <v>0</v>
      </c>
      <c r="CQ70" s="18">
        <v>0</v>
      </c>
    </row>
    <row r="71" spans="1:95" s="26" customFormat="1" ht="15" x14ac:dyDescent="0.25">
      <c r="A71" s="5"/>
      <c r="B71" s="24" t="s">
        <v>91</v>
      </c>
      <c r="C71" s="25"/>
      <c r="D71" s="25">
        <v>17.71</v>
      </c>
      <c r="E71" s="25">
        <v>7.96</v>
      </c>
      <c r="F71" s="25">
        <v>30.8</v>
      </c>
      <c r="G71" s="25">
        <v>1.19</v>
      </c>
      <c r="H71" s="25">
        <v>118.5</v>
      </c>
      <c r="I71" s="25">
        <v>809.82</v>
      </c>
      <c r="J71" s="26">
        <v>13.03</v>
      </c>
      <c r="K71" s="26">
        <v>10.14</v>
      </c>
      <c r="L71" s="26">
        <v>1.99</v>
      </c>
      <c r="M71" s="26">
        <v>0</v>
      </c>
      <c r="N71" s="26">
        <v>41.07</v>
      </c>
      <c r="O71" s="26">
        <v>67.72</v>
      </c>
      <c r="P71" s="26">
        <v>9.7100000000000009</v>
      </c>
      <c r="Q71" s="26">
        <v>0</v>
      </c>
      <c r="R71" s="26">
        <v>0</v>
      </c>
      <c r="S71" s="26">
        <v>2.88</v>
      </c>
      <c r="T71" s="26">
        <v>9</v>
      </c>
      <c r="U71" s="26">
        <v>1682.19</v>
      </c>
      <c r="V71" s="26">
        <v>2136.73</v>
      </c>
      <c r="W71" s="26">
        <v>167.05</v>
      </c>
      <c r="X71" s="26">
        <v>142.76</v>
      </c>
      <c r="Y71" s="26">
        <v>479.32</v>
      </c>
      <c r="Z71" s="26">
        <v>10.5</v>
      </c>
      <c r="AA71" s="26">
        <v>37.380000000000003</v>
      </c>
      <c r="AB71" s="26">
        <v>3729.45</v>
      </c>
      <c r="AC71" s="26">
        <v>817.03</v>
      </c>
      <c r="AD71" s="26">
        <v>9.57</v>
      </c>
      <c r="AE71" s="26">
        <v>0.48</v>
      </c>
      <c r="AF71" s="26">
        <v>0.39</v>
      </c>
      <c r="AG71" s="26">
        <v>6.7</v>
      </c>
      <c r="AH71" s="26">
        <v>14.48</v>
      </c>
      <c r="AI71" s="26">
        <v>30.03</v>
      </c>
      <c r="AJ71" s="26">
        <v>0</v>
      </c>
      <c r="AK71" s="26">
        <v>1213.48</v>
      </c>
      <c r="AL71" s="26">
        <v>1014.23</v>
      </c>
      <c r="AM71" s="26">
        <v>1791.9</v>
      </c>
      <c r="AN71" s="26">
        <v>1498.84</v>
      </c>
      <c r="AO71" s="26">
        <v>459.5</v>
      </c>
      <c r="AP71" s="26">
        <v>933.41</v>
      </c>
      <c r="AQ71" s="26">
        <v>291.76</v>
      </c>
      <c r="AR71" s="26">
        <v>1124.81</v>
      </c>
      <c r="AS71" s="26">
        <v>1238.29</v>
      </c>
      <c r="AT71" s="26">
        <v>1462.78</v>
      </c>
      <c r="AU71" s="26">
        <v>2055.42</v>
      </c>
      <c r="AV71" s="26">
        <v>686.72</v>
      </c>
      <c r="AW71" s="26">
        <v>1109.29</v>
      </c>
      <c r="AX71" s="26">
        <v>5175.9399999999996</v>
      </c>
      <c r="AY71" s="26">
        <v>186.09</v>
      </c>
      <c r="AZ71" s="26">
        <v>1353.84</v>
      </c>
      <c r="BA71" s="26">
        <v>1052.73</v>
      </c>
      <c r="BB71" s="26">
        <v>768.35</v>
      </c>
      <c r="BC71" s="26">
        <v>392.57</v>
      </c>
      <c r="BD71" s="26">
        <v>0.23</v>
      </c>
      <c r="BE71" s="26">
        <v>0.05</v>
      </c>
      <c r="BF71" s="26">
        <v>0.04</v>
      </c>
      <c r="BG71" s="26">
        <v>0.12</v>
      </c>
      <c r="BH71" s="26">
        <v>0.15</v>
      </c>
      <c r="BI71" s="26">
        <v>0.55000000000000004</v>
      </c>
      <c r="BJ71" s="26">
        <v>0</v>
      </c>
      <c r="BK71" s="26">
        <v>2.65</v>
      </c>
      <c r="BL71" s="26">
        <v>0</v>
      </c>
      <c r="BM71" s="26">
        <v>1.08</v>
      </c>
      <c r="BN71" s="26">
        <v>0.11</v>
      </c>
      <c r="BO71" s="26">
        <v>0.1</v>
      </c>
      <c r="BP71" s="26">
        <v>0</v>
      </c>
      <c r="BQ71" s="26">
        <v>0.05</v>
      </c>
      <c r="BR71" s="26">
        <v>0.2</v>
      </c>
      <c r="BS71" s="26">
        <v>5.22</v>
      </c>
      <c r="BT71" s="26">
        <v>0</v>
      </c>
      <c r="BU71" s="26">
        <v>0</v>
      </c>
      <c r="BV71" s="26">
        <v>9.48</v>
      </c>
      <c r="BW71" s="26">
        <v>7.0000000000000007E-2</v>
      </c>
      <c r="BX71" s="26">
        <v>0</v>
      </c>
      <c r="BY71" s="26">
        <v>0</v>
      </c>
      <c r="BZ71" s="26">
        <v>0</v>
      </c>
      <c r="CA71" s="26">
        <v>0</v>
      </c>
      <c r="CB71" s="26">
        <v>924.78</v>
      </c>
      <c r="CC71" s="25"/>
      <c r="CD71" s="26">
        <f>$I$29/$I$43*100</f>
        <v>34.673029729201865</v>
      </c>
      <c r="CE71" s="26">
        <v>658.95</v>
      </c>
      <c r="CG71" s="26">
        <v>0</v>
      </c>
      <c r="CH71" s="26">
        <v>0</v>
      </c>
      <c r="CI71" s="26">
        <v>0</v>
      </c>
      <c r="CJ71" s="26">
        <v>0</v>
      </c>
      <c r="CK71" s="26">
        <v>0</v>
      </c>
      <c r="CL71" s="26">
        <v>0</v>
      </c>
      <c r="CM71" s="26">
        <v>0</v>
      </c>
      <c r="CN71" s="26">
        <v>0</v>
      </c>
      <c r="CO71" s="26">
        <v>0</v>
      </c>
      <c r="CP71" s="26">
        <v>9.3000000000000007</v>
      </c>
      <c r="CQ71" s="26">
        <v>2.21</v>
      </c>
    </row>
    <row r="72" spans="1:95" s="5" customFormat="1" ht="15" x14ac:dyDescent="0.25">
      <c r="A72" s="13"/>
      <c r="B72" s="17" t="s">
        <v>92</v>
      </c>
      <c r="C72" s="11"/>
      <c r="D72" s="11"/>
      <c r="E72" s="11"/>
      <c r="F72" s="11"/>
      <c r="G72" s="11"/>
      <c r="H72" s="11"/>
      <c r="I72" s="11"/>
      <c r="CC72" s="11"/>
    </row>
    <row r="73" spans="1:95" s="21" customFormat="1" ht="15" x14ac:dyDescent="0.25">
      <c r="A73" s="18" t="s">
        <v>148</v>
      </c>
      <c r="B73" s="22" t="s">
        <v>149</v>
      </c>
      <c r="C73" s="23" t="str">
        <f>"50"</f>
        <v>50</v>
      </c>
      <c r="D73" s="23">
        <v>3.1</v>
      </c>
      <c r="E73" s="23">
        <v>1.67</v>
      </c>
      <c r="F73" s="23">
        <v>2.77</v>
      </c>
      <c r="G73" s="23">
        <v>0.5</v>
      </c>
      <c r="H73" s="23">
        <v>22.54</v>
      </c>
      <c r="I73" s="23">
        <v>127.30324738952382</v>
      </c>
      <c r="J73" s="21">
        <v>1.1399999999999999</v>
      </c>
      <c r="K73" s="21">
        <v>0.28999999999999998</v>
      </c>
      <c r="L73" s="21">
        <v>0.2</v>
      </c>
      <c r="M73" s="21">
        <v>0</v>
      </c>
      <c r="N73" s="21">
        <v>3.7</v>
      </c>
      <c r="O73" s="21">
        <v>17.98</v>
      </c>
      <c r="P73" s="21">
        <v>0.87</v>
      </c>
      <c r="Q73" s="21">
        <v>0</v>
      </c>
      <c r="R73" s="21">
        <v>0</v>
      </c>
      <c r="S73" s="21">
        <v>0.17</v>
      </c>
      <c r="T73" s="21">
        <v>0.72</v>
      </c>
      <c r="U73" s="21">
        <v>160.55000000000001</v>
      </c>
      <c r="V73" s="21">
        <v>52.33</v>
      </c>
      <c r="W73" s="21">
        <v>28.01</v>
      </c>
      <c r="X73" s="21">
        <v>7.44</v>
      </c>
      <c r="Y73" s="21">
        <v>56.84</v>
      </c>
      <c r="Z73" s="21">
        <v>0.46</v>
      </c>
      <c r="AA73" s="21">
        <v>10.01</v>
      </c>
      <c r="AB73" s="21">
        <v>5.22</v>
      </c>
      <c r="AC73" s="21">
        <v>18.07</v>
      </c>
      <c r="AD73" s="21">
        <v>0.8</v>
      </c>
      <c r="AE73" s="21">
        <v>0.04</v>
      </c>
      <c r="AF73" s="21">
        <v>0.06</v>
      </c>
      <c r="AG73" s="21">
        <v>0.39</v>
      </c>
      <c r="AH73" s="21">
        <v>1.65</v>
      </c>
      <c r="AI73" s="21">
        <v>0.03</v>
      </c>
      <c r="AJ73" s="21">
        <v>0</v>
      </c>
      <c r="AK73" s="21">
        <v>153.94</v>
      </c>
      <c r="AL73" s="21">
        <v>137.44</v>
      </c>
      <c r="AM73" s="21">
        <v>252.4</v>
      </c>
      <c r="AN73" s="21">
        <v>103.94</v>
      </c>
      <c r="AO73" s="21">
        <v>56.36</v>
      </c>
      <c r="AP73" s="21">
        <v>106.74</v>
      </c>
      <c r="AQ73" s="21">
        <v>34.35</v>
      </c>
      <c r="AR73" s="21">
        <v>155.38999999999999</v>
      </c>
      <c r="AS73" s="21">
        <v>113.04</v>
      </c>
      <c r="AT73" s="21">
        <v>135.01</v>
      </c>
      <c r="AU73" s="21">
        <v>136.99</v>
      </c>
      <c r="AV73" s="21">
        <v>65.86</v>
      </c>
      <c r="AW73" s="21">
        <v>108.24</v>
      </c>
      <c r="AX73" s="21">
        <v>863.89</v>
      </c>
      <c r="AY73" s="21">
        <v>0.51</v>
      </c>
      <c r="AZ73" s="21">
        <v>266.13</v>
      </c>
      <c r="BA73" s="21">
        <v>166.12</v>
      </c>
      <c r="BB73" s="21">
        <v>86.53</v>
      </c>
      <c r="BC73" s="21">
        <v>62.72</v>
      </c>
      <c r="BD73" s="21">
        <v>0</v>
      </c>
      <c r="BE73" s="21">
        <v>0</v>
      </c>
      <c r="BF73" s="21">
        <v>0</v>
      </c>
      <c r="BG73" s="21">
        <v>0</v>
      </c>
      <c r="BH73" s="21">
        <v>0</v>
      </c>
      <c r="BI73" s="21">
        <v>0</v>
      </c>
      <c r="BJ73" s="21">
        <v>0</v>
      </c>
      <c r="BK73" s="21">
        <v>0.04</v>
      </c>
      <c r="BL73" s="21">
        <v>0</v>
      </c>
      <c r="BM73" s="21">
        <v>0.01</v>
      </c>
      <c r="BN73" s="21">
        <v>0</v>
      </c>
      <c r="BO73" s="21">
        <v>0</v>
      </c>
      <c r="BP73" s="21">
        <v>0</v>
      </c>
      <c r="BQ73" s="21">
        <v>0</v>
      </c>
      <c r="BR73" s="21">
        <v>0</v>
      </c>
      <c r="BS73" s="21">
        <v>0.06</v>
      </c>
      <c r="BT73" s="21">
        <v>0</v>
      </c>
      <c r="BU73" s="21">
        <v>0</v>
      </c>
      <c r="BV73" s="21">
        <v>0.22</v>
      </c>
      <c r="BW73" s="21">
        <v>0.01</v>
      </c>
      <c r="BX73" s="21">
        <v>0</v>
      </c>
      <c r="BY73" s="21">
        <v>0</v>
      </c>
      <c r="BZ73" s="21">
        <v>0</v>
      </c>
      <c r="CA73" s="21">
        <v>0</v>
      </c>
      <c r="CB73" s="21">
        <v>27.16</v>
      </c>
      <c r="CC73" s="23"/>
      <c r="CE73" s="21">
        <v>10.87</v>
      </c>
      <c r="CG73" s="21">
        <v>0</v>
      </c>
      <c r="CH73" s="21">
        <v>0</v>
      </c>
      <c r="CI73" s="21">
        <v>0</v>
      </c>
      <c r="CJ73" s="21">
        <v>0</v>
      </c>
      <c r="CK73" s="21">
        <v>0</v>
      </c>
      <c r="CL73" s="21">
        <v>0</v>
      </c>
      <c r="CM73" s="21">
        <v>0</v>
      </c>
      <c r="CN73" s="21">
        <v>0</v>
      </c>
      <c r="CO73" s="21">
        <v>0</v>
      </c>
      <c r="CP73" s="21">
        <v>3.36</v>
      </c>
      <c r="CQ73" s="21">
        <v>0.36</v>
      </c>
    </row>
    <row r="74" spans="1:95" s="21" customFormat="1" ht="15" x14ac:dyDescent="0.25">
      <c r="A74" s="18" t="s">
        <v>150</v>
      </c>
      <c r="B74" s="22" t="s">
        <v>151</v>
      </c>
      <c r="C74" s="23" t="str">
        <f>"180"</f>
        <v>180</v>
      </c>
      <c r="D74" s="23">
        <v>4.95</v>
      </c>
      <c r="E74" s="23">
        <v>5.26</v>
      </c>
      <c r="F74" s="23">
        <v>5.1100000000000003</v>
      </c>
      <c r="G74" s="23">
        <v>0</v>
      </c>
      <c r="H74" s="23">
        <v>7.76</v>
      </c>
      <c r="I74" s="23">
        <v>95.848929179999999</v>
      </c>
      <c r="J74" s="21">
        <v>3.63</v>
      </c>
      <c r="K74" s="21">
        <v>0</v>
      </c>
      <c r="L74" s="21">
        <v>3.63</v>
      </c>
      <c r="M74" s="21">
        <v>0</v>
      </c>
      <c r="N74" s="21">
        <v>7.76</v>
      </c>
      <c r="O74" s="21">
        <v>0</v>
      </c>
      <c r="P74" s="21">
        <v>0</v>
      </c>
      <c r="Q74" s="21">
        <v>0</v>
      </c>
      <c r="R74" s="21">
        <v>0</v>
      </c>
      <c r="S74" s="21">
        <v>0.18</v>
      </c>
      <c r="T74" s="21">
        <v>1.27</v>
      </c>
      <c r="U74" s="21">
        <v>90.77</v>
      </c>
      <c r="V74" s="21">
        <v>233.23</v>
      </c>
      <c r="W74" s="21">
        <v>191.7</v>
      </c>
      <c r="X74" s="21">
        <v>22.11</v>
      </c>
      <c r="Y74" s="21">
        <v>142.13999999999999</v>
      </c>
      <c r="Z74" s="21">
        <v>0.16</v>
      </c>
      <c r="AA74" s="21">
        <v>21.78</v>
      </c>
      <c r="AB74" s="21">
        <v>14.52</v>
      </c>
      <c r="AC74" s="21">
        <v>39.94</v>
      </c>
      <c r="AD74" s="21">
        <v>0</v>
      </c>
      <c r="AE74" s="21">
        <v>0.05</v>
      </c>
      <c r="AF74" s="21">
        <v>0.22</v>
      </c>
      <c r="AG74" s="21">
        <v>0.15</v>
      </c>
      <c r="AH74" s="21">
        <v>1.45</v>
      </c>
      <c r="AI74" s="21">
        <v>0.94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0</v>
      </c>
      <c r="AP74" s="21">
        <v>0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1">
        <v>0</v>
      </c>
      <c r="BA74" s="21">
        <v>0</v>
      </c>
      <c r="BB74" s="21">
        <v>0</v>
      </c>
      <c r="BC74" s="21">
        <v>0</v>
      </c>
      <c r="BD74" s="21">
        <v>0</v>
      </c>
      <c r="BE74" s="21">
        <v>0</v>
      </c>
      <c r="BF74" s="21">
        <v>0</v>
      </c>
      <c r="BG74" s="21">
        <v>0</v>
      </c>
      <c r="BH74" s="21">
        <v>0</v>
      </c>
      <c r="BI74" s="21">
        <v>0</v>
      </c>
      <c r="BJ74" s="21">
        <v>0</v>
      </c>
      <c r="BK74" s="21">
        <v>0</v>
      </c>
      <c r="BL74" s="21">
        <v>0</v>
      </c>
      <c r="BM74" s="21">
        <v>0</v>
      </c>
      <c r="BN74" s="21">
        <v>0</v>
      </c>
      <c r="BO74" s="21">
        <v>0</v>
      </c>
      <c r="BP74" s="21">
        <v>0</v>
      </c>
      <c r="BQ74" s="21">
        <v>0</v>
      </c>
      <c r="BR74" s="21">
        <v>0</v>
      </c>
      <c r="BS74" s="21">
        <v>0</v>
      </c>
      <c r="BT74" s="21">
        <v>0</v>
      </c>
      <c r="BU74" s="21">
        <v>0</v>
      </c>
      <c r="BV74" s="21">
        <v>0</v>
      </c>
      <c r="BW74" s="21">
        <v>0</v>
      </c>
      <c r="BX74" s="21">
        <v>0</v>
      </c>
      <c r="BY74" s="21">
        <v>0</v>
      </c>
      <c r="BZ74" s="21">
        <v>0</v>
      </c>
      <c r="CA74" s="21">
        <v>0</v>
      </c>
      <c r="CB74" s="21">
        <v>160.47</v>
      </c>
      <c r="CC74" s="23"/>
      <c r="CE74" s="21">
        <v>24.2</v>
      </c>
      <c r="CG74" s="21">
        <v>0</v>
      </c>
      <c r="CH74" s="21">
        <v>0</v>
      </c>
      <c r="CI74" s="21">
        <v>0</v>
      </c>
      <c r="CJ74" s="21">
        <v>0</v>
      </c>
      <c r="CK74" s="21">
        <v>0</v>
      </c>
      <c r="CL74" s="21">
        <v>0</v>
      </c>
      <c r="CM74" s="21">
        <v>0</v>
      </c>
      <c r="CN74" s="21">
        <v>0</v>
      </c>
      <c r="CO74" s="21">
        <v>0</v>
      </c>
      <c r="CP74" s="21">
        <v>0</v>
      </c>
      <c r="CQ74" s="21">
        <v>0</v>
      </c>
    </row>
    <row r="75" spans="1:95" s="18" customFormat="1" ht="15" x14ac:dyDescent="0.25">
      <c r="A75" s="18" t="s">
        <v>104</v>
      </c>
      <c r="B75" s="19" t="s">
        <v>130</v>
      </c>
      <c r="C75" s="20" t="str">
        <f>"80"</f>
        <v>80</v>
      </c>
      <c r="D75" s="20">
        <v>2.2400000000000002</v>
      </c>
      <c r="E75" s="20">
        <v>0</v>
      </c>
      <c r="F75" s="20">
        <v>0.13</v>
      </c>
      <c r="G75" s="20">
        <v>0</v>
      </c>
      <c r="H75" s="20">
        <v>29.47</v>
      </c>
      <c r="I75" s="20">
        <v>128.82559999999998</v>
      </c>
      <c r="J75" s="18">
        <v>0.16</v>
      </c>
      <c r="K75" s="18">
        <v>0</v>
      </c>
      <c r="L75" s="18">
        <v>0</v>
      </c>
      <c r="M75" s="18">
        <v>0</v>
      </c>
      <c r="N75" s="18">
        <v>0.51</v>
      </c>
      <c r="O75" s="18">
        <v>27.68</v>
      </c>
      <c r="P75" s="18">
        <v>1.28</v>
      </c>
      <c r="Q75" s="18">
        <v>0</v>
      </c>
      <c r="R75" s="18">
        <v>0</v>
      </c>
      <c r="S75" s="18">
        <v>0.24</v>
      </c>
      <c r="T75" s="18">
        <v>1.36</v>
      </c>
      <c r="U75" s="18">
        <v>399.2</v>
      </c>
      <c r="V75" s="18">
        <v>74.400000000000006</v>
      </c>
      <c r="W75" s="18">
        <v>16</v>
      </c>
      <c r="X75" s="18">
        <v>11.2</v>
      </c>
      <c r="Y75" s="18">
        <v>52</v>
      </c>
      <c r="Z75" s="18">
        <v>0.88</v>
      </c>
      <c r="AA75" s="18">
        <v>0</v>
      </c>
      <c r="AB75" s="18">
        <v>0</v>
      </c>
      <c r="AC75" s="18">
        <v>0</v>
      </c>
      <c r="AD75" s="18">
        <v>0.88</v>
      </c>
      <c r="AE75" s="18">
        <v>0.09</v>
      </c>
      <c r="AF75" s="18">
        <v>0.02</v>
      </c>
      <c r="AG75" s="18">
        <v>0.72</v>
      </c>
      <c r="AH75" s="18">
        <v>1.76</v>
      </c>
      <c r="AI75" s="18">
        <v>0</v>
      </c>
      <c r="AJ75" s="18">
        <v>0</v>
      </c>
      <c r="AK75" s="18">
        <v>278.39999999999998</v>
      </c>
      <c r="AL75" s="18">
        <v>254.4</v>
      </c>
      <c r="AM75" s="18">
        <v>475.2</v>
      </c>
      <c r="AN75" s="18">
        <v>151.19999999999999</v>
      </c>
      <c r="AO75" s="18">
        <v>91.2</v>
      </c>
      <c r="AP75" s="18">
        <v>184.8</v>
      </c>
      <c r="AQ75" s="18">
        <v>59.2</v>
      </c>
      <c r="AR75" s="18">
        <v>294.39999999999998</v>
      </c>
      <c r="AS75" s="18">
        <v>194.4</v>
      </c>
      <c r="AT75" s="18">
        <v>236</v>
      </c>
      <c r="AU75" s="18">
        <v>201.6</v>
      </c>
      <c r="AV75" s="18">
        <v>118.4</v>
      </c>
      <c r="AW75" s="18">
        <v>206.4</v>
      </c>
      <c r="AX75" s="18">
        <v>1803.2</v>
      </c>
      <c r="AY75" s="18">
        <v>0</v>
      </c>
      <c r="AZ75" s="18">
        <v>567.20000000000005</v>
      </c>
      <c r="BA75" s="18">
        <v>294.39999999999998</v>
      </c>
      <c r="BB75" s="18">
        <v>149.6</v>
      </c>
      <c r="BC75" s="18">
        <v>117.6</v>
      </c>
      <c r="BD75" s="18">
        <v>0</v>
      </c>
      <c r="BE75" s="18">
        <v>0</v>
      </c>
      <c r="BF75" s="18">
        <v>0</v>
      </c>
      <c r="BG75" s="18">
        <v>0</v>
      </c>
      <c r="BH75" s="18">
        <v>0</v>
      </c>
      <c r="BI75" s="18">
        <v>0.08</v>
      </c>
      <c r="BJ75" s="18">
        <v>0</v>
      </c>
      <c r="BK75" s="18">
        <v>0.01</v>
      </c>
      <c r="BL75" s="18">
        <v>0</v>
      </c>
      <c r="BM75" s="18">
        <v>0</v>
      </c>
      <c r="BN75" s="18">
        <v>7.0000000000000007E-2</v>
      </c>
      <c r="BO75" s="18">
        <v>0</v>
      </c>
      <c r="BP75" s="18">
        <v>0</v>
      </c>
      <c r="BQ75" s="18">
        <v>0</v>
      </c>
      <c r="BR75" s="18">
        <v>0.01</v>
      </c>
      <c r="BS75" s="18">
        <v>0.06</v>
      </c>
      <c r="BT75" s="18">
        <v>0</v>
      </c>
      <c r="BU75" s="18">
        <v>0</v>
      </c>
      <c r="BV75" s="18">
        <v>0.28000000000000003</v>
      </c>
      <c r="BW75" s="18">
        <v>0.02</v>
      </c>
      <c r="BX75" s="18">
        <v>0</v>
      </c>
      <c r="BY75" s="18">
        <v>0</v>
      </c>
      <c r="BZ75" s="18">
        <v>0</v>
      </c>
      <c r="CA75" s="18">
        <v>0</v>
      </c>
      <c r="CB75" s="18">
        <v>30.24</v>
      </c>
      <c r="CC75" s="20"/>
      <c r="CE75" s="18">
        <v>0</v>
      </c>
      <c r="CG75" s="18">
        <v>0</v>
      </c>
      <c r="CH75" s="18">
        <v>0</v>
      </c>
      <c r="CI75" s="18">
        <v>0</v>
      </c>
      <c r="CJ75" s="18">
        <v>0</v>
      </c>
      <c r="CK75" s="18">
        <v>0</v>
      </c>
      <c r="CL75" s="18">
        <v>0</v>
      </c>
      <c r="CM75" s="18">
        <v>0</v>
      </c>
      <c r="CN75" s="18">
        <v>0</v>
      </c>
      <c r="CO75" s="18">
        <v>0</v>
      </c>
      <c r="CP75" s="18">
        <v>0</v>
      </c>
      <c r="CQ75" s="18">
        <v>0</v>
      </c>
    </row>
    <row r="76" spans="1:95" s="26" customFormat="1" ht="15" x14ac:dyDescent="0.25">
      <c r="A76" s="13"/>
      <c r="B76" s="24" t="s">
        <v>94</v>
      </c>
      <c r="C76" s="25"/>
      <c r="D76" s="25">
        <v>10.29</v>
      </c>
      <c r="E76" s="25">
        <v>6.93</v>
      </c>
      <c r="F76" s="25">
        <v>8.01</v>
      </c>
      <c r="G76" s="25">
        <v>0.5</v>
      </c>
      <c r="H76" s="25">
        <v>59.78</v>
      </c>
      <c r="I76" s="25">
        <v>351.98</v>
      </c>
      <c r="J76" s="26">
        <v>4.93</v>
      </c>
      <c r="K76" s="26">
        <v>0.28999999999999998</v>
      </c>
      <c r="L76" s="26">
        <v>3.83</v>
      </c>
      <c r="M76" s="26">
        <v>0</v>
      </c>
      <c r="N76" s="26">
        <v>11.97</v>
      </c>
      <c r="O76" s="26">
        <v>45.66</v>
      </c>
      <c r="P76" s="26">
        <v>2.15</v>
      </c>
      <c r="Q76" s="26">
        <v>0</v>
      </c>
      <c r="R76" s="26">
        <v>0</v>
      </c>
      <c r="S76" s="26">
        <v>0.59</v>
      </c>
      <c r="T76" s="26">
        <v>3.35</v>
      </c>
      <c r="U76" s="26">
        <v>650.52</v>
      </c>
      <c r="V76" s="26">
        <v>359.96</v>
      </c>
      <c r="W76" s="26">
        <v>235.7</v>
      </c>
      <c r="X76" s="26">
        <v>40.75</v>
      </c>
      <c r="Y76" s="26">
        <v>250.98</v>
      </c>
      <c r="Z76" s="26">
        <v>1.5</v>
      </c>
      <c r="AA76" s="26">
        <v>31.79</v>
      </c>
      <c r="AB76" s="26">
        <v>19.739999999999998</v>
      </c>
      <c r="AC76" s="26">
        <v>58.01</v>
      </c>
      <c r="AD76" s="26">
        <v>1.68</v>
      </c>
      <c r="AE76" s="26">
        <v>0.18</v>
      </c>
      <c r="AF76" s="26">
        <v>0.3</v>
      </c>
      <c r="AG76" s="26">
        <v>1.25</v>
      </c>
      <c r="AH76" s="26">
        <v>4.87</v>
      </c>
      <c r="AI76" s="26">
        <v>0.97</v>
      </c>
      <c r="AJ76" s="26">
        <v>0</v>
      </c>
      <c r="AK76" s="26">
        <v>432.34</v>
      </c>
      <c r="AL76" s="26">
        <v>391.84</v>
      </c>
      <c r="AM76" s="26">
        <v>727.6</v>
      </c>
      <c r="AN76" s="26">
        <v>255.14</v>
      </c>
      <c r="AO76" s="26">
        <v>147.56</v>
      </c>
      <c r="AP76" s="26">
        <v>291.54000000000002</v>
      </c>
      <c r="AQ76" s="26">
        <v>93.55</v>
      </c>
      <c r="AR76" s="26">
        <v>449.79</v>
      </c>
      <c r="AS76" s="26">
        <v>307.44</v>
      </c>
      <c r="AT76" s="26">
        <v>371.01</v>
      </c>
      <c r="AU76" s="26">
        <v>338.59</v>
      </c>
      <c r="AV76" s="26">
        <v>184.26</v>
      </c>
      <c r="AW76" s="26">
        <v>314.64</v>
      </c>
      <c r="AX76" s="26">
        <v>2667.09</v>
      </c>
      <c r="AY76" s="26">
        <v>0.51</v>
      </c>
      <c r="AZ76" s="26">
        <v>833.33</v>
      </c>
      <c r="BA76" s="26">
        <v>460.52</v>
      </c>
      <c r="BB76" s="26">
        <v>236.13</v>
      </c>
      <c r="BC76" s="26">
        <v>180.32</v>
      </c>
      <c r="BD76" s="26">
        <v>0</v>
      </c>
      <c r="BE76" s="26">
        <v>0</v>
      </c>
      <c r="BF76" s="26">
        <v>0</v>
      </c>
      <c r="BG76" s="26">
        <v>0</v>
      </c>
      <c r="BH76" s="26">
        <v>0</v>
      </c>
      <c r="BI76" s="26">
        <v>0.08</v>
      </c>
      <c r="BJ76" s="26">
        <v>0</v>
      </c>
      <c r="BK76" s="26">
        <v>0.05</v>
      </c>
      <c r="BL76" s="26">
        <v>0</v>
      </c>
      <c r="BM76" s="26">
        <v>0.01</v>
      </c>
      <c r="BN76" s="26">
        <v>7.0000000000000007E-2</v>
      </c>
      <c r="BO76" s="26">
        <v>0</v>
      </c>
      <c r="BP76" s="26">
        <v>0</v>
      </c>
      <c r="BQ76" s="26">
        <v>0</v>
      </c>
      <c r="BR76" s="26">
        <v>0.01</v>
      </c>
      <c r="BS76" s="26">
        <v>0.12</v>
      </c>
      <c r="BT76" s="26">
        <v>0</v>
      </c>
      <c r="BU76" s="26">
        <v>0</v>
      </c>
      <c r="BV76" s="26">
        <v>0.5</v>
      </c>
      <c r="BW76" s="26">
        <v>0.02</v>
      </c>
      <c r="BX76" s="26">
        <v>0</v>
      </c>
      <c r="BY76" s="26">
        <v>0</v>
      </c>
      <c r="BZ76" s="26">
        <v>0</v>
      </c>
      <c r="CA76" s="26">
        <v>0</v>
      </c>
      <c r="CB76" s="26">
        <v>217.87</v>
      </c>
      <c r="CC76" s="25"/>
      <c r="CD76" s="26">
        <f>$I$34/$I$43*100</f>
        <v>14.655282219372806</v>
      </c>
      <c r="CE76" s="26">
        <v>35.08</v>
      </c>
      <c r="CG76" s="26">
        <v>0</v>
      </c>
      <c r="CH76" s="26">
        <v>0</v>
      </c>
      <c r="CI76" s="26">
        <v>0</v>
      </c>
      <c r="CJ76" s="26">
        <v>0</v>
      </c>
      <c r="CK76" s="26">
        <v>0</v>
      </c>
      <c r="CL76" s="26">
        <v>0</v>
      </c>
      <c r="CM76" s="26">
        <v>0</v>
      </c>
      <c r="CN76" s="26">
        <v>0</v>
      </c>
      <c r="CO76" s="26">
        <v>0</v>
      </c>
      <c r="CP76" s="26">
        <v>3.36</v>
      </c>
      <c r="CQ76" s="26">
        <v>0.36</v>
      </c>
    </row>
    <row r="77" spans="1:95" s="5" customFormat="1" ht="15" x14ac:dyDescent="0.25">
      <c r="A77" s="13"/>
      <c r="B77" s="17" t="s">
        <v>95</v>
      </c>
      <c r="C77" s="11"/>
      <c r="D77" s="11"/>
      <c r="E77" s="11"/>
      <c r="F77" s="11"/>
      <c r="G77" s="11"/>
      <c r="H77" s="11"/>
      <c r="I77" s="11"/>
      <c r="CC77" s="11"/>
    </row>
    <row r="78" spans="1:95" s="21" customFormat="1" ht="15" x14ac:dyDescent="0.25">
      <c r="A78" s="18" t="s">
        <v>152</v>
      </c>
      <c r="B78" s="22" t="s">
        <v>153</v>
      </c>
      <c r="C78" s="23" t="str">
        <f>"90"</f>
        <v>90</v>
      </c>
      <c r="D78" s="23">
        <v>9.76</v>
      </c>
      <c r="E78" s="23">
        <v>9.56</v>
      </c>
      <c r="F78" s="23">
        <v>12.21</v>
      </c>
      <c r="G78" s="23">
        <v>0</v>
      </c>
      <c r="H78" s="23">
        <v>6.77</v>
      </c>
      <c r="I78" s="23">
        <v>168.05342493333336</v>
      </c>
      <c r="J78" s="21">
        <v>5</v>
      </c>
      <c r="K78" s="21">
        <v>0.06</v>
      </c>
      <c r="L78" s="21">
        <v>1.66</v>
      </c>
      <c r="M78" s="21">
        <v>0</v>
      </c>
      <c r="N78" s="21">
        <v>1.43</v>
      </c>
      <c r="O78" s="21">
        <v>1.4</v>
      </c>
      <c r="P78" s="21">
        <v>3.94</v>
      </c>
      <c r="Q78" s="21">
        <v>0</v>
      </c>
      <c r="R78" s="21">
        <v>0</v>
      </c>
      <c r="S78" s="21">
        <v>0.02</v>
      </c>
      <c r="T78" s="21">
        <v>1.19</v>
      </c>
      <c r="U78" s="21">
        <v>124.82</v>
      </c>
      <c r="V78" s="21">
        <v>98.84</v>
      </c>
      <c r="W78" s="21">
        <v>28.68</v>
      </c>
      <c r="X78" s="21">
        <v>12.61</v>
      </c>
      <c r="Y78" s="21">
        <v>101.25</v>
      </c>
      <c r="Z78" s="21">
        <v>1.03</v>
      </c>
      <c r="AA78" s="21">
        <v>32.409999999999997</v>
      </c>
      <c r="AB78" s="21">
        <v>17.690000000000001</v>
      </c>
      <c r="AC78" s="21">
        <v>76.12</v>
      </c>
      <c r="AD78" s="21">
        <v>0.46</v>
      </c>
      <c r="AE78" s="21">
        <v>0.03</v>
      </c>
      <c r="AF78" s="21">
        <v>0.08</v>
      </c>
      <c r="AG78" s="21">
        <v>4.72</v>
      </c>
      <c r="AH78" s="21">
        <v>9.74</v>
      </c>
      <c r="AI78" s="21">
        <v>0.51</v>
      </c>
      <c r="AJ78" s="21">
        <v>0</v>
      </c>
      <c r="AK78" s="21">
        <v>9.5299999999999994</v>
      </c>
      <c r="AL78" s="21">
        <v>8.73</v>
      </c>
      <c r="AM78" s="21">
        <v>16.36</v>
      </c>
      <c r="AN78" s="21">
        <v>5.33</v>
      </c>
      <c r="AO78" s="21">
        <v>3.15</v>
      </c>
      <c r="AP78" s="21">
        <v>6.54</v>
      </c>
      <c r="AQ78" s="21">
        <v>2.44</v>
      </c>
      <c r="AR78" s="21">
        <v>10.09</v>
      </c>
      <c r="AS78" s="21">
        <v>6.75</v>
      </c>
      <c r="AT78" s="21">
        <v>7.98</v>
      </c>
      <c r="AU78" s="21">
        <v>7.21</v>
      </c>
      <c r="AV78" s="21">
        <v>4.26</v>
      </c>
      <c r="AW78" s="21">
        <v>7</v>
      </c>
      <c r="AX78" s="21">
        <v>60.77</v>
      </c>
      <c r="AY78" s="21">
        <v>0</v>
      </c>
      <c r="AZ78" s="21">
        <v>19.18</v>
      </c>
      <c r="BA78" s="21">
        <v>10.24</v>
      </c>
      <c r="BB78" s="21">
        <v>5.29</v>
      </c>
      <c r="BC78" s="21">
        <v>3.95</v>
      </c>
      <c r="BD78" s="21">
        <v>0.06</v>
      </c>
      <c r="BE78" s="21">
        <v>0.01</v>
      </c>
      <c r="BF78" s="21">
        <v>0.01</v>
      </c>
      <c r="BG78" s="21">
        <v>0.03</v>
      </c>
      <c r="BH78" s="21">
        <v>0.04</v>
      </c>
      <c r="BI78" s="21">
        <v>0.12</v>
      </c>
      <c r="BJ78" s="21">
        <v>0</v>
      </c>
      <c r="BK78" s="21">
        <v>0.37</v>
      </c>
      <c r="BL78" s="21">
        <v>0</v>
      </c>
      <c r="BM78" s="21">
        <v>0.11</v>
      </c>
      <c r="BN78" s="21">
        <v>0</v>
      </c>
      <c r="BO78" s="21">
        <v>0</v>
      </c>
      <c r="BP78" s="21">
        <v>0</v>
      </c>
      <c r="BQ78" s="21">
        <v>0</v>
      </c>
      <c r="BR78" s="21">
        <v>0.04</v>
      </c>
      <c r="BS78" s="21">
        <v>0.34</v>
      </c>
      <c r="BT78" s="21">
        <v>0</v>
      </c>
      <c r="BU78" s="21">
        <v>0</v>
      </c>
      <c r="BV78" s="21">
        <v>0.02</v>
      </c>
      <c r="BW78" s="21">
        <v>0</v>
      </c>
      <c r="BX78" s="21">
        <v>0</v>
      </c>
      <c r="BY78" s="21">
        <v>0</v>
      </c>
      <c r="BZ78" s="21">
        <v>0</v>
      </c>
      <c r="CA78" s="21">
        <v>0</v>
      </c>
      <c r="CB78" s="21">
        <v>87.74</v>
      </c>
      <c r="CC78" s="23"/>
      <c r="CE78" s="21">
        <v>35.36</v>
      </c>
      <c r="CG78" s="21">
        <v>0</v>
      </c>
      <c r="CH78" s="21">
        <v>0</v>
      </c>
      <c r="CI78" s="21">
        <v>0</v>
      </c>
      <c r="CJ78" s="21">
        <v>0</v>
      </c>
      <c r="CK78" s="21">
        <v>0</v>
      </c>
      <c r="CL78" s="21">
        <v>0</v>
      </c>
      <c r="CM78" s="21">
        <v>0</v>
      </c>
      <c r="CN78" s="21">
        <v>0</v>
      </c>
      <c r="CO78" s="21">
        <v>0</v>
      </c>
      <c r="CP78" s="21">
        <v>0.4</v>
      </c>
      <c r="CQ78" s="21">
        <v>0.4</v>
      </c>
    </row>
    <row r="79" spans="1:95" s="21" customFormat="1" ht="15" x14ac:dyDescent="0.25">
      <c r="A79" s="21" t="s">
        <v>154</v>
      </c>
      <c r="B79" s="22" t="s">
        <v>155</v>
      </c>
      <c r="C79" s="23" t="str">
        <f>"155"</f>
        <v>155</v>
      </c>
      <c r="D79" s="23">
        <v>4.08</v>
      </c>
      <c r="E79" s="23">
        <v>0.02</v>
      </c>
      <c r="F79" s="23">
        <v>4.09</v>
      </c>
      <c r="G79" s="23">
        <v>0.54</v>
      </c>
      <c r="H79" s="23">
        <v>35.81</v>
      </c>
      <c r="I79" s="23">
        <v>192.05567158333344</v>
      </c>
      <c r="J79" s="21">
        <v>2.83</v>
      </c>
      <c r="K79" s="21">
        <v>0.13</v>
      </c>
      <c r="L79" s="21">
        <v>0</v>
      </c>
      <c r="M79" s="21">
        <v>0</v>
      </c>
      <c r="N79" s="21">
        <v>0.48</v>
      </c>
      <c r="O79" s="21">
        <v>31.63</v>
      </c>
      <c r="P79" s="21">
        <v>3.7</v>
      </c>
      <c r="Q79" s="21">
        <v>0</v>
      </c>
      <c r="R79" s="21">
        <v>0</v>
      </c>
      <c r="S79" s="21">
        <v>0</v>
      </c>
      <c r="T79" s="21">
        <v>1.96</v>
      </c>
      <c r="U79" s="21">
        <v>580.13</v>
      </c>
      <c r="V79" s="21">
        <v>85.87</v>
      </c>
      <c r="W79" s="21">
        <v>24.34</v>
      </c>
      <c r="X79" s="21">
        <v>19.28</v>
      </c>
      <c r="Y79" s="21">
        <v>151.87</v>
      </c>
      <c r="Z79" s="21">
        <v>0.92</v>
      </c>
      <c r="AA79" s="21">
        <v>29.5</v>
      </c>
      <c r="AB79" s="21">
        <v>17.100000000000001</v>
      </c>
      <c r="AC79" s="21">
        <v>32.65</v>
      </c>
      <c r="AD79" s="21">
        <v>0.6</v>
      </c>
      <c r="AE79" s="21">
        <v>0.05</v>
      </c>
      <c r="AF79" s="21">
        <v>0.03</v>
      </c>
      <c r="AG79" s="21">
        <v>0.85</v>
      </c>
      <c r="AH79" s="21">
        <v>1.86</v>
      </c>
      <c r="AI79" s="21">
        <v>0</v>
      </c>
      <c r="AJ79" s="21">
        <v>0</v>
      </c>
      <c r="AK79" s="21">
        <v>182.27</v>
      </c>
      <c r="AL79" s="21">
        <v>162.66</v>
      </c>
      <c r="AM79" s="21">
        <v>242</v>
      </c>
      <c r="AN79" s="21">
        <v>148.13</v>
      </c>
      <c r="AO79" s="21">
        <v>59.24</v>
      </c>
      <c r="AP79" s="21">
        <v>104.2</v>
      </c>
      <c r="AQ79" s="21">
        <v>50.24</v>
      </c>
      <c r="AR79" s="21">
        <v>226.3</v>
      </c>
      <c r="AS79" s="21">
        <v>157.62</v>
      </c>
      <c r="AT79" s="21">
        <v>137.76</v>
      </c>
      <c r="AU79" s="21">
        <v>290.38</v>
      </c>
      <c r="AV79" s="21">
        <v>74.459999999999994</v>
      </c>
      <c r="AW79" s="21">
        <v>142.6</v>
      </c>
      <c r="AX79" s="21">
        <v>1571.22</v>
      </c>
      <c r="AY79" s="21">
        <v>0</v>
      </c>
      <c r="AZ79" s="21">
        <v>471.09</v>
      </c>
      <c r="BA79" s="21">
        <v>202.23</v>
      </c>
      <c r="BB79" s="21">
        <v>108.89</v>
      </c>
      <c r="BC79" s="21">
        <v>83.46</v>
      </c>
      <c r="BD79" s="21">
        <v>0.18</v>
      </c>
      <c r="BE79" s="21">
        <v>0.04</v>
      </c>
      <c r="BF79" s="21">
        <v>0.04</v>
      </c>
      <c r="BG79" s="21">
        <v>0.09</v>
      </c>
      <c r="BH79" s="21">
        <v>0.12</v>
      </c>
      <c r="BI79" s="21">
        <v>0.38</v>
      </c>
      <c r="BJ79" s="21">
        <v>0</v>
      </c>
      <c r="BK79" s="21">
        <v>1.34</v>
      </c>
      <c r="BL79" s="21">
        <v>0</v>
      </c>
      <c r="BM79" s="21">
        <v>0.38</v>
      </c>
      <c r="BN79" s="21">
        <v>0</v>
      </c>
      <c r="BO79" s="21">
        <v>0</v>
      </c>
      <c r="BP79" s="21">
        <v>0</v>
      </c>
      <c r="BQ79" s="21">
        <v>0.04</v>
      </c>
      <c r="BR79" s="21">
        <v>0.14000000000000001</v>
      </c>
      <c r="BS79" s="21">
        <v>1.1599999999999999</v>
      </c>
      <c r="BT79" s="21">
        <v>0</v>
      </c>
      <c r="BU79" s="21">
        <v>0</v>
      </c>
      <c r="BV79" s="21">
        <v>0.22</v>
      </c>
      <c r="BW79" s="21">
        <v>0.01</v>
      </c>
      <c r="BX79" s="21">
        <v>0</v>
      </c>
      <c r="BY79" s="21">
        <v>0</v>
      </c>
      <c r="BZ79" s="21">
        <v>0</v>
      </c>
      <c r="CA79" s="21">
        <v>0</v>
      </c>
      <c r="CB79" s="21">
        <v>127.79</v>
      </c>
      <c r="CC79" s="23"/>
      <c r="CE79" s="21">
        <v>32.35</v>
      </c>
      <c r="CG79" s="21">
        <v>0</v>
      </c>
      <c r="CH79" s="21">
        <v>0</v>
      </c>
      <c r="CI79" s="21">
        <v>0</v>
      </c>
      <c r="CJ79" s="21">
        <v>0</v>
      </c>
      <c r="CK79" s="21">
        <v>0</v>
      </c>
      <c r="CL79" s="21">
        <v>0</v>
      </c>
      <c r="CM79" s="21">
        <v>0</v>
      </c>
      <c r="CN79" s="21">
        <v>0</v>
      </c>
      <c r="CO79" s="21">
        <v>0</v>
      </c>
      <c r="CP79" s="21">
        <v>0</v>
      </c>
      <c r="CQ79" s="21">
        <v>1.5</v>
      </c>
    </row>
    <row r="80" spans="1:95" s="21" customFormat="1" ht="15" x14ac:dyDescent="0.25">
      <c r="A80" s="21" t="s">
        <v>108</v>
      </c>
      <c r="B80" s="22" t="s">
        <v>122</v>
      </c>
      <c r="C80" s="23" t="str">
        <f>"200"</f>
        <v>200</v>
      </c>
      <c r="D80" s="23">
        <v>0</v>
      </c>
      <c r="E80" s="23">
        <v>0</v>
      </c>
      <c r="F80" s="23">
        <v>0</v>
      </c>
      <c r="G80" s="23">
        <v>0</v>
      </c>
      <c r="H80" s="23">
        <v>16.93</v>
      </c>
      <c r="I80" s="23">
        <v>65.738399999999999</v>
      </c>
      <c r="J80" s="21">
        <v>0</v>
      </c>
      <c r="K80" s="21">
        <v>0</v>
      </c>
      <c r="L80" s="21">
        <v>0</v>
      </c>
      <c r="M80" s="21">
        <v>0</v>
      </c>
      <c r="N80" s="21">
        <v>12.19</v>
      </c>
      <c r="O80" s="21">
        <v>4.7300000000000004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72</v>
      </c>
      <c r="AB80" s="21">
        <v>0</v>
      </c>
      <c r="AC80" s="21">
        <v>0</v>
      </c>
      <c r="AD80" s="21">
        <v>0</v>
      </c>
      <c r="AE80" s="21">
        <v>0.22</v>
      </c>
      <c r="AF80" s="21">
        <v>0.27</v>
      </c>
      <c r="AG80" s="21">
        <v>2.4</v>
      </c>
      <c r="AH80" s="21">
        <v>0</v>
      </c>
      <c r="AI80" s="21">
        <v>8</v>
      </c>
      <c r="AJ80" s="21">
        <v>0</v>
      </c>
      <c r="AK80" s="21">
        <v>0</v>
      </c>
      <c r="AL80" s="21">
        <v>0</v>
      </c>
      <c r="AM80" s="21">
        <v>0</v>
      </c>
      <c r="AN80" s="21">
        <v>0</v>
      </c>
      <c r="AO80" s="21">
        <v>0</v>
      </c>
      <c r="AP80" s="21">
        <v>0</v>
      </c>
      <c r="AQ80" s="21">
        <v>0</v>
      </c>
      <c r="AR80" s="21">
        <v>0</v>
      </c>
      <c r="AS80" s="21">
        <v>0</v>
      </c>
      <c r="AT80" s="21">
        <v>0</v>
      </c>
      <c r="AU80" s="21">
        <v>0</v>
      </c>
      <c r="AV80" s="21">
        <v>0</v>
      </c>
      <c r="AW80" s="21">
        <v>0</v>
      </c>
      <c r="AX80" s="21">
        <v>0</v>
      </c>
      <c r="AY80" s="21">
        <v>0</v>
      </c>
      <c r="AZ80" s="21">
        <v>0</v>
      </c>
      <c r="BA80" s="21">
        <v>0</v>
      </c>
      <c r="BB80" s="21">
        <v>0</v>
      </c>
      <c r="BC80" s="21">
        <v>0</v>
      </c>
      <c r="BD80" s="21">
        <v>0</v>
      </c>
      <c r="BE80" s="21">
        <v>0</v>
      </c>
      <c r="BF80" s="21">
        <v>0</v>
      </c>
      <c r="BG80" s="21">
        <v>0</v>
      </c>
      <c r="BH80" s="21">
        <v>0</v>
      </c>
      <c r="BI80" s="21">
        <v>0</v>
      </c>
      <c r="BJ80" s="21">
        <v>0</v>
      </c>
      <c r="BK80" s="21">
        <v>0</v>
      </c>
      <c r="BL80" s="21">
        <v>0</v>
      </c>
      <c r="BM80" s="21">
        <v>0</v>
      </c>
      <c r="BN80" s="21">
        <v>0</v>
      </c>
      <c r="BO80" s="21">
        <v>0</v>
      </c>
      <c r="BP80" s="21">
        <v>0</v>
      </c>
      <c r="BQ80" s="21">
        <v>0</v>
      </c>
      <c r="BR80" s="21">
        <v>0</v>
      </c>
      <c r="BS80" s="21">
        <v>0</v>
      </c>
      <c r="BT80" s="21">
        <v>0</v>
      </c>
      <c r="BU80" s="21">
        <v>0</v>
      </c>
      <c r="BV80" s="21">
        <v>0</v>
      </c>
      <c r="BW80" s="21">
        <v>0</v>
      </c>
      <c r="BX80" s="21">
        <v>0</v>
      </c>
      <c r="BY80" s="21">
        <v>0</v>
      </c>
      <c r="BZ80" s="21">
        <v>0</v>
      </c>
      <c r="CA80" s="21">
        <v>0</v>
      </c>
      <c r="CB80" s="21">
        <v>200</v>
      </c>
      <c r="CC80" s="23"/>
      <c r="CE80" s="21">
        <v>72</v>
      </c>
      <c r="CG80" s="21">
        <v>0</v>
      </c>
      <c r="CH80" s="21">
        <v>0</v>
      </c>
      <c r="CI80" s="21">
        <v>0</v>
      </c>
      <c r="CJ80" s="21">
        <v>0</v>
      </c>
      <c r="CK80" s="21">
        <v>0</v>
      </c>
      <c r="CL80" s="21">
        <v>0</v>
      </c>
      <c r="CM80" s="21">
        <v>0</v>
      </c>
      <c r="CN80" s="21">
        <v>0</v>
      </c>
      <c r="CO80" s="21">
        <v>0</v>
      </c>
      <c r="CP80" s="21">
        <v>0</v>
      </c>
      <c r="CQ80" s="21">
        <v>0</v>
      </c>
    </row>
    <row r="81" spans="1:95" s="21" customFormat="1" ht="15" x14ac:dyDescent="0.25">
      <c r="A81" s="21" t="s">
        <v>104</v>
      </c>
      <c r="B81" s="22" t="s">
        <v>130</v>
      </c>
      <c r="C81" s="23" t="str">
        <f>"20"</f>
        <v>20</v>
      </c>
      <c r="D81" s="23">
        <v>0.56000000000000005</v>
      </c>
      <c r="E81" s="23">
        <v>0</v>
      </c>
      <c r="F81" s="23">
        <v>0.03</v>
      </c>
      <c r="G81" s="23">
        <v>0</v>
      </c>
      <c r="H81" s="23">
        <v>7.37</v>
      </c>
      <c r="I81" s="23">
        <v>32.206399999999995</v>
      </c>
      <c r="J81" s="21">
        <v>0.04</v>
      </c>
      <c r="K81" s="21">
        <v>0</v>
      </c>
      <c r="L81" s="21">
        <v>0</v>
      </c>
      <c r="M81" s="21">
        <v>0</v>
      </c>
      <c r="N81" s="21">
        <v>0.13</v>
      </c>
      <c r="O81" s="21">
        <v>6.92</v>
      </c>
      <c r="P81" s="21">
        <v>0.32</v>
      </c>
      <c r="Q81" s="21">
        <v>0</v>
      </c>
      <c r="R81" s="21">
        <v>0</v>
      </c>
      <c r="S81" s="21">
        <v>0.06</v>
      </c>
      <c r="T81" s="21">
        <v>0.34</v>
      </c>
      <c r="U81" s="21">
        <v>99.8</v>
      </c>
      <c r="V81" s="21">
        <v>18.600000000000001</v>
      </c>
      <c r="W81" s="21">
        <v>4</v>
      </c>
      <c r="X81" s="21">
        <v>2.8</v>
      </c>
      <c r="Y81" s="21">
        <v>13</v>
      </c>
      <c r="Z81" s="21">
        <v>0.22</v>
      </c>
      <c r="AA81" s="21">
        <v>0</v>
      </c>
      <c r="AB81" s="21">
        <v>0</v>
      </c>
      <c r="AC81" s="21">
        <v>0</v>
      </c>
      <c r="AD81" s="21">
        <v>0.22</v>
      </c>
      <c r="AE81" s="21">
        <v>0.02</v>
      </c>
      <c r="AF81" s="21">
        <v>0.01</v>
      </c>
      <c r="AG81" s="21">
        <v>0.18</v>
      </c>
      <c r="AH81" s="21">
        <v>0.44</v>
      </c>
      <c r="AI81" s="21">
        <v>0</v>
      </c>
      <c r="AJ81" s="21">
        <v>0</v>
      </c>
      <c r="AK81" s="21">
        <v>69.599999999999994</v>
      </c>
      <c r="AL81" s="21">
        <v>63.6</v>
      </c>
      <c r="AM81" s="21">
        <v>118.8</v>
      </c>
      <c r="AN81" s="21">
        <v>37.799999999999997</v>
      </c>
      <c r="AO81" s="21">
        <v>22.8</v>
      </c>
      <c r="AP81" s="21">
        <v>46.2</v>
      </c>
      <c r="AQ81" s="21">
        <v>14.8</v>
      </c>
      <c r="AR81" s="21">
        <v>73.599999999999994</v>
      </c>
      <c r="AS81" s="21">
        <v>48.6</v>
      </c>
      <c r="AT81" s="21">
        <v>59</v>
      </c>
      <c r="AU81" s="21">
        <v>50.4</v>
      </c>
      <c r="AV81" s="21">
        <v>29.6</v>
      </c>
      <c r="AW81" s="21">
        <v>51.6</v>
      </c>
      <c r="AX81" s="21">
        <v>450.8</v>
      </c>
      <c r="AY81" s="21">
        <v>0</v>
      </c>
      <c r="AZ81" s="21">
        <v>141.80000000000001</v>
      </c>
      <c r="BA81" s="21">
        <v>73.599999999999994</v>
      </c>
      <c r="BB81" s="21">
        <v>37.4</v>
      </c>
      <c r="BC81" s="21">
        <v>29.4</v>
      </c>
      <c r="BD81" s="21">
        <v>0</v>
      </c>
      <c r="BE81" s="21">
        <v>0</v>
      </c>
      <c r="BF81" s="21">
        <v>0</v>
      </c>
      <c r="BG81" s="21">
        <v>0</v>
      </c>
      <c r="BH81" s="21">
        <v>0</v>
      </c>
      <c r="BI81" s="21">
        <v>0.02</v>
      </c>
      <c r="BJ81" s="21">
        <v>0</v>
      </c>
      <c r="BK81" s="21">
        <v>0</v>
      </c>
      <c r="BL81" s="21">
        <v>0</v>
      </c>
      <c r="BM81" s="21">
        <v>0</v>
      </c>
      <c r="BN81" s="21">
        <v>0.02</v>
      </c>
      <c r="BO81" s="21">
        <v>0</v>
      </c>
      <c r="BP81" s="21">
        <v>0</v>
      </c>
      <c r="BQ81" s="21">
        <v>0</v>
      </c>
      <c r="BR81" s="21">
        <v>0</v>
      </c>
      <c r="BS81" s="21">
        <v>0.02</v>
      </c>
      <c r="BT81" s="21">
        <v>0</v>
      </c>
      <c r="BU81" s="21">
        <v>0</v>
      </c>
      <c r="BV81" s="21">
        <v>7.0000000000000007E-2</v>
      </c>
      <c r="BW81" s="21">
        <v>0</v>
      </c>
      <c r="BX81" s="21">
        <v>0</v>
      </c>
      <c r="BY81" s="21">
        <v>0</v>
      </c>
      <c r="BZ81" s="21">
        <v>0</v>
      </c>
      <c r="CA81" s="21">
        <v>0</v>
      </c>
      <c r="CB81" s="21">
        <v>7.56</v>
      </c>
      <c r="CC81" s="23"/>
      <c r="CE81" s="21">
        <v>0</v>
      </c>
      <c r="CG81" s="21">
        <v>0</v>
      </c>
      <c r="CH81" s="21">
        <v>0</v>
      </c>
      <c r="CI81" s="21">
        <v>0</v>
      </c>
      <c r="CJ81" s="21">
        <v>0</v>
      </c>
      <c r="CK81" s="21">
        <v>0</v>
      </c>
      <c r="CL81" s="21">
        <v>0</v>
      </c>
      <c r="CM81" s="21">
        <v>0</v>
      </c>
      <c r="CN81" s="21">
        <v>0</v>
      </c>
      <c r="CO81" s="21">
        <v>0</v>
      </c>
      <c r="CP81" s="21">
        <v>0</v>
      </c>
      <c r="CQ81" s="21">
        <v>0</v>
      </c>
    </row>
    <row r="82" spans="1:95" s="21" customFormat="1" ht="15" x14ac:dyDescent="0.25">
      <c r="A82" s="21" t="s">
        <v>109</v>
      </c>
      <c r="B82" s="22" t="s">
        <v>131</v>
      </c>
      <c r="C82" s="23" t="str">
        <f>"40"</f>
        <v>40</v>
      </c>
      <c r="D82" s="23">
        <v>0.51</v>
      </c>
      <c r="E82" s="23">
        <v>0</v>
      </c>
      <c r="F82" s="23">
        <v>0.25</v>
      </c>
      <c r="G82" s="23">
        <v>0</v>
      </c>
      <c r="H82" s="23">
        <v>7.48</v>
      </c>
      <c r="I82" s="23">
        <v>35.414000000000001</v>
      </c>
      <c r="J82" s="21">
        <v>0.08</v>
      </c>
      <c r="K82" s="21">
        <v>0</v>
      </c>
      <c r="L82" s="21">
        <v>0</v>
      </c>
      <c r="M82" s="21">
        <v>0</v>
      </c>
      <c r="N82" s="21">
        <v>0.19</v>
      </c>
      <c r="O82" s="21">
        <v>6.96</v>
      </c>
      <c r="P82" s="21">
        <v>0.33</v>
      </c>
      <c r="Q82" s="21">
        <v>0</v>
      </c>
      <c r="R82" s="21">
        <v>0</v>
      </c>
      <c r="S82" s="21">
        <v>0.4</v>
      </c>
      <c r="T82" s="21">
        <v>0</v>
      </c>
      <c r="U82" s="21">
        <v>244</v>
      </c>
      <c r="V82" s="21">
        <v>98</v>
      </c>
      <c r="W82" s="21">
        <v>14</v>
      </c>
      <c r="X82" s="21">
        <v>18.8</v>
      </c>
      <c r="Y82" s="21">
        <v>63.2</v>
      </c>
      <c r="Z82" s="21">
        <v>1.56</v>
      </c>
      <c r="AA82" s="21">
        <v>0</v>
      </c>
      <c r="AB82" s="21">
        <v>2</v>
      </c>
      <c r="AC82" s="21">
        <v>0.4</v>
      </c>
      <c r="AD82" s="21">
        <v>0.56000000000000005</v>
      </c>
      <c r="AE82" s="21">
        <v>7.0000000000000007E-2</v>
      </c>
      <c r="AF82" s="21">
        <v>0.03</v>
      </c>
      <c r="AG82" s="21">
        <v>0.28000000000000003</v>
      </c>
      <c r="AH82" s="21">
        <v>0.8</v>
      </c>
      <c r="AI82" s="21">
        <v>0</v>
      </c>
      <c r="AJ82" s="21">
        <v>0</v>
      </c>
      <c r="AK82" s="21">
        <v>128.80000000000001</v>
      </c>
      <c r="AL82" s="21">
        <v>99.2</v>
      </c>
      <c r="AM82" s="21">
        <v>170.8</v>
      </c>
      <c r="AN82" s="21">
        <v>89.2</v>
      </c>
      <c r="AO82" s="21">
        <v>37.200000000000003</v>
      </c>
      <c r="AP82" s="21">
        <v>79.2</v>
      </c>
      <c r="AQ82" s="21">
        <v>32</v>
      </c>
      <c r="AR82" s="21">
        <v>148.4</v>
      </c>
      <c r="AS82" s="21">
        <v>118.8</v>
      </c>
      <c r="AT82" s="21">
        <v>116.4</v>
      </c>
      <c r="AU82" s="21">
        <v>185.6</v>
      </c>
      <c r="AV82" s="21">
        <v>49.6</v>
      </c>
      <c r="AW82" s="21">
        <v>124</v>
      </c>
      <c r="AX82" s="21">
        <v>611.6</v>
      </c>
      <c r="AY82" s="21">
        <v>0</v>
      </c>
      <c r="AZ82" s="21">
        <v>210.4</v>
      </c>
      <c r="BA82" s="21">
        <v>116.4</v>
      </c>
      <c r="BB82" s="21">
        <v>72</v>
      </c>
      <c r="BC82" s="21">
        <v>52</v>
      </c>
      <c r="BD82" s="21">
        <v>0</v>
      </c>
      <c r="BE82" s="21">
        <v>0</v>
      </c>
      <c r="BF82" s="21">
        <v>0</v>
      </c>
      <c r="BG82" s="21">
        <v>0</v>
      </c>
      <c r="BH82" s="21">
        <v>0</v>
      </c>
      <c r="BI82" s="21">
        <v>0</v>
      </c>
      <c r="BJ82" s="21">
        <v>0</v>
      </c>
      <c r="BK82" s="21">
        <v>0.06</v>
      </c>
      <c r="BL82" s="21">
        <v>0</v>
      </c>
      <c r="BM82" s="21">
        <v>0</v>
      </c>
      <c r="BN82" s="21">
        <v>0.01</v>
      </c>
      <c r="BO82" s="21">
        <v>0</v>
      </c>
      <c r="BP82" s="21">
        <v>0</v>
      </c>
      <c r="BQ82" s="21">
        <v>0</v>
      </c>
      <c r="BR82" s="21">
        <v>0</v>
      </c>
      <c r="BS82" s="21">
        <v>0.04</v>
      </c>
      <c r="BT82" s="21">
        <v>0</v>
      </c>
      <c r="BU82" s="21">
        <v>0</v>
      </c>
      <c r="BV82" s="21">
        <v>0.19</v>
      </c>
      <c r="BW82" s="21">
        <v>0.03</v>
      </c>
      <c r="BX82" s="21">
        <v>0</v>
      </c>
      <c r="BY82" s="21">
        <v>0</v>
      </c>
      <c r="BZ82" s="21">
        <v>0</v>
      </c>
      <c r="CA82" s="21">
        <v>0</v>
      </c>
      <c r="CB82" s="21">
        <v>18.8</v>
      </c>
      <c r="CC82" s="23"/>
      <c r="CE82" s="21">
        <v>0.33</v>
      </c>
      <c r="CG82" s="21">
        <v>0</v>
      </c>
      <c r="CH82" s="21">
        <v>0</v>
      </c>
      <c r="CI82" s="21">
        <v>0</v>
      </c>
      <c r="CJ82" s="21">
        <v>0</v>
      </c>
      <c r="CK82" s="21">
        <v>0</v>
      </c>
      <c r="CL82" s="21">
        <v>0</v>
      </c>
      <c r="CM82" s="21">
        <v>0</v>
      </c>
      <c r="CN82" s="21">
        <v>0</v>
      </c>
      <c r="CO82" s="21">
        <v>0</v>
      </c>
      <c r="CP82" s="21">
        <v>0</v>
      </c>
      <c r="CQ82" s="21">
        <v>0</v>
      </c>
    </row>
    <row r="83" spans="1:95" s="18" customFormat="1" ht="15" x14ac:dyDescent="0.25">
      <c r="A83" s="18" t="s">
        <v>114</v>
      </c>
      <c r="B83" s="19" t="s">
        <v>156</v>
      </c>
      <c r="C83" s="20" t="str">
        <f>"125"</f>
        <v>125</v>
      </c>
      <c r="D83" s="20">
        <v>3.29</v>
      </c>
      <c r="E83" s="20">
        <v>0</v>
      </c>
      <c r="F83" s="20">
        <v>2.75</v>
      </c>
      <c r="G83" s="20">
        <v>0</v>
      </c>
      <c r="H83" s="20">
        <v>14.79</v>
      </c>
      <c r="I83" s="20">
        <v>94.102499999999992</v>
      </c>
      <c r="J83" s="18">
        <v>0</v>
      </c>
      <c r="K83" s="18">
        <v>0</v>
      </c>
      <c r="L83" s="18">
        <v>0</v>
      </c>
      <c r="M83" s="18">
        <v>0</v>
      </c>
      <c r="N83" s="18">
        <v>14.79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0</v>
      </c>
      <c r="U83" s="18">
        <v>56.25</v>
      </c>
      <c r="V83" s="18">
        <v>135.30000000000001</v>
      </c>
      <c r="W83" s="18">
        <v>119.9</v>
      </c>
      <c r="X83" s="18">
        <v>14.14</v>
      </c>
      <c r="Y83" s="18">
        <v>92.44</v>
      </c>
      <c r="Z83" s="18">
        <v>0.11</v>
      </c>
      <c r="AA83" s="18">
        <v>0</v>
      </c>
      <c r="AB83" s="18">
        <v>0</v>
      </c>
      <c r="AC83" s="18">
        <v>0</v>
      </c>
      <c r="AD83" s="18">
        <v>0</v>
      </c>
      <c r="AE83" s="18">
        <v>0.03</v>
      </c>
      <c r="AF83" s="18">
        <v>0.3</v>
      </c>
      <c r="AG83" s="18">
        <v>0.6</v>
      </c>
      <c r="AH83" s="18">
        <v>0</v>
      </c>
      <c r="AI83" s="18">
        <v>0.3</v>
      </c>
      <c r="AJ83" s="18">
        <v>0</v>
      </c>
      <c r="AK83" s="18">
        <v>0</v>
      </c>
      <c r="AL83" s="18">
        <v>0</v>
      </c>
      <c r="AM83" s="18">
        <v>0</v>
      </c>
      <c r="AN83" s="18">
        <v>0</v>
      </c>
      <c r="AO83" s="18">
        <v>0</v>
      </c>
      <c r="AP83" s="18">
        <v>0</v>
      </c>
      <c r="AQ83" s="18">
        <v>0</v>
      </c>
      <c r="AR83" s="18">
        <v>0</v>
      </c>
      <c r="AS83" s="18">
        <v>0</v>
      </c>
      <c r="AT83" s="18">
        <v>0</v>
      </c>
      <c r="AU83" s="18">
        <v>0</v>
      </c>
      <c r="AV83" s="18">
        <v>0</v>
      </c>
      <c r="AW83" s="18">
        <v>0</v>
      </c>
      <c r="AX83" s="18">
        <v>0</v>
      </c>
      <c r="AY83" s="18">
        <v>0</v>
      </c>
      <c r="AZ83" s="18">
        <v>0</v>
      </c>
      <c r="BA83" s="18">
        <v>0</v>
      </c>
      <c r="BB83" s="18">
        <v>0</v>
      </c>
      <c r="BC83" s="18">
        <v>0</v>
      </c>
      <c r="BD83" s="18">
        <v>0</v>
      </c>
      <c r="BE83" s="18">
        <v>0</v>
      </c>
      <c r="BF83" s="18">
        <v>0</v>
      </c>
      <c r="BG83" s="18">
        <v>0</v>
      </c>
      <c r="BH83" s="18">
        <v>0</v>
      </c>
      <c r="BI83" s="18">
        <v>0</v>
      </c>
      <c r="BJ83" s="18">
        <v>0</v>
      </c>
      <c r="BK83" s="18">
        <v>0</v>
      </c>
      <c r="BL83" s="18">
        <v>0</v>
      </c>
      <c r="BM83" s="18">
        <v>0</v>
      </c>
      <c r="BN83" s="18">
        <v>0</v>
      </c>
      <c r="BO83" s="18">
        <v>0</v>
      </c>
      <c r="BP83" s="18">
        <v>0</v>
      </c>
      <c r="BQ83" s="18">
        <v>0</v>
      </c>
      <c r="BR83" s="18">
        <v>0</v>
      </c>
      <c r="BS83" s="18">
        <v>0</v>
      </c>
      <c r="BT83" s="18">
        <v>0</v>
      </c>
      <c r="BU83" s="18">
        <v>0</v>
      </c>
      <c r="BV83" s="18">
        <v>0</v>
      </c>
      <c r="BW83" s="18">
        <v>0</v>
      </c>
      <c r="BX83" s="18">
        <v>0</v>
      </c>
      <c r="BY83" s="18">
        <v>0</v>
      </c>
      <c r="BZ83" s="18">
        <v>0</v>
      </c>
      <c r="CA83" s="18">
        <v>0</v>
      </c>
      <c r="CB83" s="18">
        <v>100</v>
      </c>
      <c r="CC83" s="20"/>
      <c r="CE83" s="18">
        <v>0</v>
      </c>
      <c r="CG83" s="18">
        <v>11.25</v>
      </c>
      <c r="CH83" s="18">
        <v>11.25</v>
      </c>
      <c r="CI83" s="18">
        <v>11.25</v>
      </c>
      <c r="CJ83" s="18">
        <v>0.5</v>
      </c>
      <c r="CK83" s="18">
        <v>0.5</v>
      </c>
      <c r="CL83" s="18">
        <v>0.5</v>
      </c>
      <c r="CM83" s="18">
        <v>2.5</v>
      </c>
      <c r="CN83" s="18">
        <v>2.5</v>
      </c>
      <c r="CO83" s="18">
        <v>2.5</v>
      </c>
      <c r="CP83" s="18">
        <v>0</v>
      </c>
      <c r="CQ83" s="18">
        <v>0</v>
      </c>
    </row>
    <row r="84" spans="1:95" s="26" customFormat="1" ht="15" x14ac:dyDescent="0.25">
      <c r="A84" s="5"/>
      <c r="B84" s="24" t="s">
        <v>96</v>
      </c>
      <c r="C84" s="25"/>
      <c r="D84" s="25">
        <v>18.21</v>
      </c>
      <c r="E84" s="25">
        <v>9.59</v>
      </c>
      <c r="F84" s="25">
        <v>19.329999999999998</v>
      </c>
      <c r="G84" s="25">
        <v>0.54</v>
      </c>
      <c r="H84" s="25">
        <v>89.14</v>
      </c>
      <c r="I84" s="25">
        <v>587.57000000000005</v>
      </c>
      <c r="J84" s="26">
        <v>7.95</v>
      </c>
      <c r="K84" s="26">
        <v>0.18</v>
      </c>
      <c r="L84" s="26">
        <v>1.66</v>
      </c>
      <c r="M84" s="26">
        <v>0</v>
      </c>
      <c r="N84" s="26">
        <v>29.21</v>
      </c>
      <c r="O84" s="26">
        <v>51.65</v>
      </c>
      <c r="P84" s="26">
        <v>8.2799999999999994</v>
      </c>
      <c r="Q84" s="26">
        <v>0</v>
      </c>
      <c r="R84" s="26">
        <v>0</v>
      </c>
      <c r="S84" s="26">
        <v>0.48</v>
      </c>
      <c r="T84" s="26">
        <v>3.48</v>
      </c>
      <c r="U84" s="26">
        <v>1105.01</v>
      </c>
      <c r="V84" s="26">
        <v>436.61</v>
      </c>
      <c r="W84" s="26">
        <v>190.92</v>
      </c>
      <c r="X84" s="26">
        <v>67.63</v>
      </c>
      <c r="Y84" s="26">
        <v>421.77</v>
      </c>
      <c r="Z84" s="26">
        <v>3.84</v>
      </c>
      <c r="AA84" s="26">
        <v>133.91</v>
      </c>
      <c r="AB84" s="26">
        <v>36.79</v>
      </c>
      <c r="AC84" s="26">
        <v>109.17</v>
      </c>
      <c r="AD84" s="26">
        <v>1.84</v>
      </c>
      <c r="AE84" s="26">
        <v>0.42</v>
      </c>
      <c r="AF84" s="26">
        <v>0.73</v>
      </c>
      <c r="AG84" s="26">
        <v>9.02</v>
      </c>
      <c r="AH84" s="26">
        <v>12.84</v>
      </c>
      <c r="AI84" s="26">
        <v>8.81</v>
      </c>
      <c r="AJ84" s="26">
        <v>0</v>
      </c>
      <c r="AK84" s="26">
        <v>390.2</v>
      </c>
      <c r="AL84" s="26">
        <v>334.18</v>
      </c>
      <c r="AM84" s="26">
        <v>547.96</v>
      </c>
      <c r="AN84" s="26">
        <v>280.45999999999998</v>
      </c>
      <c r="AO84" s="26">
        <v>122.39</v>
      </c>
      <c r="AP84" s="26">
        <v>236.14</v>
      </c>
      <c r="AQ84" s="26">
        <v>99.48</v>
      </c>
      <c r="AR84" s="26">
        <v>458.39</v>
      </c>
      <c r="AS84" s="26">
        <v>331.77</v>
      </c>
      <c r="AT84" s="26">
        <v>321.14</v>
      </c>
      <c r="AU84" s="26">
        <v>533.59</v>
      </c>
      <c r="AV84" s="26">
        <v>157.91999999999999</v>
      </c>
      <c r="AW84" s="26">
        <v>325.2</v>
      </c>
      <c r="AX84" s="26">
        <v>2694.39</v>
      </c>
      <c r="AY84" s="26">
        <v>0</v>
      </c>
      <c r="AZ84" s="26">
        <v>842.46</v>
      </c>
      <c r="BA84" s="26">
        <v>402.47</v>
      </c>
      <c r="BB84" s="26">
        <v>223.59</v>
      </c>
      <c r="BC84" s="26">
        <v>168.81</v>
      </c>
      <c r="BD84" s="26">
        <v>0.24</v>
      </c>
      <c r="BE84" s="26">
        <v>0.05</v>
      </c>
      <c r="BF84" s="26">
        <v>0.05</v>
      </c>
      <c r="BG84" s="26">
        <v>0.12</v>
      </c>
      <c r="BH84" s="26">
        <v>0.15</v>
      </c>
      <c r="BI84" s="26">
        <v>0.52</v>
      </c>
      <c r="BJ84" s="26">
        <v>0</v>
      </c>
      <c r="BK84" s="26">
        <v>1.77</v>
      </c>
      <c r="BL84" s="26">
        <v>0</v>
      </c>
      <c r="BM84" s="26">
        <v>0.5</v>
      </c>
      <c r="BN84" s="26">
        <v>0.03</v>
      </c>
      <c r="BO84" s="26">
        <v>0</v>
      </c>
      <c r="BP84" s="26">
        <v>0</v>
      </c>
      <c r="BQ84" s="26">
        <v>0.04</v>
      </c>
      <c r="BR84" s="26">
        <v>0.19</v>
      </c>
      <c r="BS84" s="26">
        <v>1.56</v>
      </c>
      <c r="BT84" s="26">
        <v>0</v>
      </c>
      <c r="BU84" s="26">
        <v>0</v>
      </c>
      <c r="BV84" s="26">
        <v>0.51</v>
      </c>
      <c r="BW84" s="26">
        <v>0.05</v>
      </c>
      <c r="BX84" s="26">
        <v>0</v>
      </c>
      <c r="BY84" s="26">
        <v>0</v>
      </c>
      <c r="BZ84" s="26">
        <v>0</v>
      </c>
      <c r="CA84" s="26">
        <v>0</v>
      </c>
      <c r="CB84" s="26">
        <v>541.89</v>
      </c>
      <c r="CC84" s="25"/>
      <c r="CD84" s="26">
        <f>$I$42/$I$43*100</f>
        <v>24.812547234700201</v>
      </c>
      <c r="CE84" s="26">
        <v>140.04</v>
      </c>
      <c r="CG84" s="26">
        <v>11.25</v>
      </c>
      <c r="CH84" s="26">
        <v>11.25</v>
      </c>
      <c r="CI84" s="26">
        <v>11.25</v>
      </c>
      <c r="CJ84" s="26">
        <v>0.5</v>
      </c>
      <c r="CK84" s="26">
        <v>0.5</v>
      </c>
      <c r="CL84" s="26">
        <v>0.5</v>
      </c>
      <c r="CM84" s="26">
        <v>2.5</v>
      </c>
      <c r="CN84" s="26">
        <v>2.5</v>
      </c>
      <c r="CO84" s="26">
        <v>2.5</v>
      </c>
      <c r="CP84" s="26">
        <v>0.4</v>
      </c>
      <c r="CQ84" s="26">
        <v>1.9</v>
      </c>
    </row>
    <row r="85" spans="1:95" s="26" customFormat="1" ht="15" x14ac:dyDescent="0.25">
      <c r="A85" s="5"/>
      <c r="B85" s="24" t="s">
        <v>97</v>
      </c>
      <c r="C85" s="25"/>
      <c r="D85" s="25">
        <v>66.17</v>
      </c>
      <c r="E85" s="25">
        <v>28.24</v>
      </c>
      <c r="F85" s="25">
        <v>74.47</v>
      </c>
      <c r="G85" s="25">
        <v>3.05</v>
      </c>
      <c r="H85" s="25">
        <v>363.53</v>
      </c>
      <c r="I85" s="25">
        <v>2353.4899999999998</v>
      </c>
      <c r="J85" s="26">
        <v>32.69</v>
      </c>
      <c r="K85" s="26">
        <v>10.76</v>
      </c>
      <c r="L85" s="26">
        <v>7.48</v>
      </c>
      <c r="M85" s="26">
        <v>0</v>
      </c>
      <c r="N85" s="26">
        <v>145.18</v>
      </c>
      <c r="O85" s="26">
        <v>193.75</v>
      </c>
      <c r="P85" s="26">
        <v>24.6</v>
      </c>
      <c r="Q85" s="26">
        <v>0</v>
      </c>
      <c r="R85" s="26">
        <v>0</v>
      </c>
      <c r="S85" s="26">
        <v>7.77</v>
      </c>
      <c r="T85" s="26">
        <v>20.59</v>
      </c>
      <c r="U85" s="26">
        <v>3860.47</v>
      </c>
      <c r="V85" s="26">
        <v>3720.54</v>
      </c>
      <c r="W85" s="26">
        <v>959.29</v>
      </c>
      <c r="X85" s="26">
        <v>328.09</v>
      </c>
      <c r="Y85" s="26">
        <v>1580.13</v>
      </c>
      <c r="Z85" s="26">
        <v>22.43</v>
      </c>
      <c r="AA85" s="26">
        <v>309.08999999999997</v>
      </c>
      <c r="AB85" s="26">
        <v>3877.41</v>
      </c>
      <c r="AC85" s="26">
        <v>1120.4000000000001</v>
      </c>
      <c r="AD85" s="26">
        <v>14.58</v>
      </c>
      <c r="AE85" s="26">
        <v>1.28</v>
      </c>
      <c r="AF85" s="26">
        <v>1.93</v>
      </c>
      <c r="AG85" s="26">
        <v>18.72</v>
      </c>
      <c r="AH85" s="26">
        <v>41.06</v>
      </c>
      <c r="AI85" s="26">
        <v>47.74</v>
      </c>
      <c r="AJ85" s="26">
        <v>0.4</v>
      </c>
      <c r="AK85" s="26">
        <v>2307.9299999999998</v>
      </c>
      <c r="AL85" s="26">
        <v>1992.51</v>
      </c>
      <c r="AM85" s="26">
        <v>3520.7</v>
      </c>
      <c r="AN85" s="26">
        <v>2227.9699999999998</v>
      </c>
      <c r="AO85" s="26">
        <v>821.9</v>
      </c>
      <c r="AP85" s="26">
        <v>1652.8</v>
      </c>
      <c r="AQ85" s="26">
        <v>546.65</v>
      </c>
      <c r="AR85" s="26">
        <v>2310.5500000000002</v>
      </c>
      <c r="AS85" s="26">
        <v>2095.7800000000002</v>
      </c>
      <c r="AT85" s="26">
        <v>2396.7199999999998</v>
      </c>
      <c r="AU85" s="26">
        <v>3317.23</v>
      </c>
      <c r="AV85" s="26">
        <v>1150.57</v>
      </c>
      <c r="AW85" s="26">
        <v>1960.05</v>
      </c>
      <c r="AX85" s="26">
        <v>12115.08</v>
      </c>
      <c r="AY85" s="26">
        <v>187.07</v>
      </c>
      <c r="AZ85" s="26">
        <v>3523.15</v>
      </c>
      <c r="BA85" s="26">
        <v>2218.52</v>
      </c>
      <c r="BB85" s="26">
        <v>1378.51</v>
      </c>
      <c r="BC85" s="26">
        <v>857.48</v>
      </c>
      <c r="BD85" s="26">
        <v>0.67</v>
      </c>
      <c r="BE85" s="26">
        <v>0.15</v>
      </c>
      <c r="BF85" s="26">
        <v>0.13</v>
      </c>
      <c r="BG85" s="26">
        <v>0.34</v>
      </c>
      <c r="BH85" s="26">
        <v>0.44</v>
      </c>
      <c r="BI85" s="26">
        <v>1.63</v>
      </c>
      <c r="BJ85" s="26">
        <v>0</v>
      </c>
      <c r="BK85" s="26">
        <v>5.82</v>
      </c>
      <c r="BL85" s="26">
        <v>0</v>
      </c>
      <c r="BM85" s="26">
        <v>2</v>
      </c>
      <c r="BN85" s="26">
        <v>0.25</v>
      </c>
      <c r="BO85" s="26">
        <v>0.1</v>
      </c>
      <c r="BP85" s="26">
        <v>0</v>
      </c>
      <c r="BQ85" s="26">
        <v>0.14000000000000001</v>
      </c>
      <c r="BR85" s="26">
        <v>0.56000000000000005</v>
      </c>
      <c r="BS85" s="26">
        <v>8.19</v>
      </c>
      <c r="BT85" s="26">
        <v>0</v>
      </c>
      <c r="BU85" s="26">
        <v>0</v>
      </c>
      <c r="BV85" s="26">
        <v>10.7</v>
      </c>
      <c r="BW85" s="26">
        <v>0.16</v>
      </c>
      <c r="BX85" s="26">
        <v>0</v>
      </c>
      <c r="BY85" s="26">
        <v>0</v>
      </c>
      <c r="BZ85" s="26">
        <v>0</v>
      </c>
      <c r="CA85" s="26">
        <v>0</v>
      </c>
      <c r="CB85" s="26">
        <v>2268.13</v>
      </c>
      <c r="CC85" s="25"/>
      <c r="CE85" s="26">
        <v>955.32</v>
      </c>
      <c r="CG85" s="26">
        <v>11.25</v>
      </c>
      <c r="CH85" s="26">
        <v>11.25</v>
      </c>
      <c r="CI85" s="26">
        <v>11.25</v>
      </c>
      <c r="CJ85" s="26">
        <v>0.5</v>
      </c>
      <c r="CK85" s="26">
        <v>0.5</v>
      </c>
      <c r="CL85" s="26">
        <v>0.5</v>
      </c>
      <c r="CM85" s="26">
        <v>2.5</v>
      </c>
      <c r="CN85" s="26">
        <v>2.5</v>
      </c>
      <c r="CO85" s="26">
        <v>2.5</v>
      </c>
      <c r="CP85" s="26">
        <v>31.39</v>
      </c>
      <c r="CQ85" s="26">
        <v>4.47</v>
      </c>
    </row>
    <row r="86" spans="1:95" s="5" customFormat="1" ht="15" x14ac:dyDescent="0.25">
      <c r="B86" s="15"/>
      <c r="C86" s="11"/>
      <c r="D86" s="11"/>
      <c r="E86" s="11"/>
      <c r="F86" s="11"/>
      <c r="G86" s="11"/>
      <c r="H86" s="11"/>
      <c r="I86" s="11"/>
      <c r="CC86" s="11"/>
    </row>
    <row r="87" spans="1:95" s="7" customFormat="1" x14ac:dyDescent="0.25">
      <c r="A87" s="8"/>
      <c r="B87" s="8" t="s">
        <v>157</v>
      </c>
      <c r="C87" s="8"/>
      <c r="D87" s="9"/>
      <c r="E87" s="8"/>
      <c r="F87" s="8"/>
      <c r="G87" s="8"/>
      <c r="H87" s="8"/>
      <c r="I87" s="8"/>
    </row>
    <row r="88" spans="1:95" ht="15.75" hidden="1" customHeight="1" x14ac:dyDescent="0.25">
      <c r="B88" s="1"/>
      <c r="CC88" s="1"/>
    </row>
    <row r="89" spans="1:95" x14ac:dyDescent="0.25">
      <c r="B89" s="2"/>
      <c r="C89" s="6"/>
      <c r="D89" s="3"/>
      <c r="E89" s="3"/>
      <c r="F89" s="3"/>
      <c r="G89" s="3"/>
      <c r="H89" s="3"/>
      <c r="I89" s="3"/>
      <c r="CC89" s="1"/>
    </row>
    <row r="90" spans="1:95" ht="7.5" customHeight="1" x14ac:dyDescent="0.25">
      <c r="B90" s="1"/>
      <c r="CC90" s="1"/>
    </row>
    <row r="91" spans="1:95" ht="15.75" hidden="1" customHeight="1" x14ac:dyDescent="0.25">
      <c r="B91" s="1"/>
      <c r="CC91" s="1"/>
    </row>
    <row r="92" spans="1:95" s="5" customFormat="1" ht="14.25" customHeight="1" x14ac:dyDescent="0.25">
      <c r="A92" s="40" t="s">
        <v>76</v>
      </c>
      <c r="B92" s="36" t="s">
        <v>0</v>
      </c>
      <c r="C92" s="36" t="s">
        <v>6</v>
      </c>
      <c r="D92" s="36" t="s">
        <v>2</v>
      </c>
      <c r="E92" s="36"/>
      <c r="F92" s="36" t="s">
        <v>9</v>
      </c>
      <c r="G92" s="36"/>
      <c r="H92" s="36" t="s">
        <v>8</v>
      </c>
      <c r="I92" s="37" t="s">
        <v>5</v>
      </c>
      <c r="J92" s="5" t="s">
        <v>10</v>
      </c>
      <c r="K92" s="5" t="s">
        <v>11</v>
      </c>
      <c r="L92" s="5" t="s">
        <v>74</v>
      </c>
      <c r="M92" s="5" t="s">
        <v>12</v>
      </c>
      <c r="N92" s="5" t="s">
        <v>13</v>
      </c>
      <c r="O92" s="5" t="s">
        <v>14</v>
      </c>
      <c r="P92" s="5" t="s">
        <v>15</v>
      </c>
      <c r="Q92" s="5" t="s">
        <v>16</v>
      </c>
      <c r="R92" s="5" t="s">
        <v>17</v>
      </c>
      <c r="S92" s="5" t="s">
        <v>18</v>
      </c>
      <c r="T92" s="5" t="s">
        <v>19</v>
      </c>
      <c r="U92" s="5" t="s">
        <v>20</v>
      </c>
      <c r="V92" s="5" t="s">
        <v>21</v>
      </c>
      <c r="W92" s="33" t="s">
        <v>75</v>
      </c>
      <c r="X92" s="33"/>
      <c r="Y92" s="33"/>
      <c r="Z92" s="33"/>
      <c r="AA92" s="34" t="s">
        <v>77</v>
      </c>
      <c r="AB92" s="34"/>
      <c r="AC92" s="34"/>
      <c r="AD92" s="34"/>
      <c r="AE92" s="34"/>
      <c r="AF92" s="34"/>
      <c r="AG92" s="34"/>
      <c r="AH92" s="34"/>
      <c r="AI92" s="35"/>
      <c r="AJ92" s="5" t="s">
        <v>30</v>
      </c>
      <c r="AK92" s="5" t="s">
        <v>31</v>
      </c>
      <c r="AL92" s="5" t="s">
        <v>32</v>
      </c>
      <c r="AM92" s="5" t="s">
        <v>33</v>
      </c>
      <c r="AN92" s="5" t="s">
        <v>34</v>
      </c>
      <c r="AO92" s="5" t="s">
        <v>35</v>
      </c>
      <c r="AP92" s="5" t="s">
        <v>36</v>
      </c>
      <c r="AQ92" s="5" t="s">
        <v>37</v>
      </c>
      <c r="AR92" s="5" t="s">
        <v>38</v>
      </c>
      <c r="AS92" s="5" t="s">
        <v>39</v>
      </c>
      <c r="AT92" s="5" t="s">
        <v>40</v>
      </c>
      <c r="AU92" s="5" t="s">
        <v>41</v>
      </c>
      <c r="AV92" s="5" t="s">
        <v>42</v>
      </c>
      <c r="AW92" s="5" t="s">
        <v>43</v>
      </c>
      <c r="AX92" s="5" t="s">
        <v>44</v>
      </c>
      <c r="AY92" s="5" t="s">
        <v>45</v>
      </c>
      <c r="AZ92" s="5" t="s">
        <v>46</v>
      </c>
      <c r="BA92" s="5" t="s">
        <v>47</v>
      </c>
      <c r="BB92" s="5" t="s">
        <v>48</v>
      </c>
      <c r="BC92" s="5" t="s">
        <v>49</v>
      </c>
      <c r="BD92" s="5" t="s">
        <v>50</v>
      </c>
      <c r="BE92" s="5" t="s">
        <v>51</v>
      </c>
      <c r="BF92" s="5" t="s">
        <v>52</v>
      </c>
      <c r="BG92" s="5" t="s">
        <v>53</v>
      </c>
      <c r="BH92" s="5" t="s">
        <v>54</v>
      </c>
      <c r="BI92" s="5" t="s">
        <v>55</v>
      </c>
      <c r="BJ92" s="5" t="s">
        <v>56</v>
      </c>
      <c r="BK92" s="5" t="s">
        <v>57</v>
      </c>
      <c r="BL92" s="5" t="s">
        <v>58</v>
      </c>
      <c r="BM92" s="5" t="s">
        <v>59</v>
      </c>
      <c r="BN92" s="5" t="s">
        <v>60</v>
      </c>
      <c r="BO92" s="5" t="s">
        <v>61</v>
      </c>
      <c r="BP92" s="5" t="s">
        <v>62</v>
      </c>
      <c r="BQ92" s="5" t="s">
        <v>63</v>
      </c>
      <c r="BR92" s="5" t="s">
        <v>64</v>
      </c>
      <c r="BS92" s="5" t="s">
        <v>65</v>
      </c>
      <c r="BT92" s="5" t="s">
        <v>66</v>
      </c>
      <c r="BU92" s="5" t="s">
        <v>67</v>
      </c>
      <c r="BV92" s="5" t="s">
        <v>68</v>
      </c>
      <c r="BW92" s="5" t="s">
        <v>69</v>
      </c>
      <c r="BX92" s="5" t="s">
        <v>70</v>
      </c>
      <c r="BY92" s="5" t="s">
        <v>71</v>
      </c>
      <c r="BZ92" s="5" t="s">
        <v>72</v>
      </c>
      <c r="CA92" s="5" t="s">
        <v>73</v>
      </c>
      <c r="CB92" s="13"/>
      <c r="CC92" s="31"/>
    </row>
    <row r="93" spans="1:95" s="5" customFormat="1" ht="15.75" customHeight="1" x14ac:dyDescent="0.25">
      <c r="A93" s="41"/>
      <c r="B93" s="36"/>
      <c r="C93" s="36"/>
      <c r="D93" s="28" t="s">
        <v>1</v>
      </c>
      <c r="E93" s="28" t="s">
        <v>3</v>
      </c>
      <c r="F93" s="28" t="s">
        <v>1</v>
      </c>
      <c r="G93" s="28" t="s">
        <v>4</v>
      </c>
      <c r="H93" s="36"/>
      <c r="I93" s="38"/>
      <c r="W93" s="29" t="s">
        <v>22</v>
      </c>
      <c r="X93" s="29" t="s">
        <v>23</v>
      </c>
      <c r="Y93" s="29" t="s">
        <v>24</v>
      </c>
      <c r="Z93" s="29" t="s">
        <v>25</v>
      </c>
      <c r="AA93" s="29" t="s">
        <v>82</v>
      </c>
      <c r="AB93" s="29" t="s">
        <v>26</v>
      </c>
      <c r="AC93" s="29" t="s">
        <v>78</v>
      </c>
      <c r="AD93" s="29" t="s">
        <v>79</v>
      </c>
      <c r="AE93" s="29" t="s">
        <v>80</v>
      </c>
      <c r="AF93" s="29" t="s">
        <v>27</v>
      </c>
      <c r="AG93" s="29" t="s">
        <v>28</v>
      </c>
      <c r="AH93" s="29" t="s">
        <v>29</v>
      </c>
      <c r="AI93" s="30" t="s">
        <v>81</v>
      </c>
      <c r="CB93" s="13"/>
      <c r="CC93" s="32"/>
    </row>
    <row r="94" spans="1:95" s="5" customFormat="1" ht="15" x14ac:dyDescent="0.25">
      <c r="B94" s="17" t="s">
        <v>83</v>
      </c>
      <c r="C94" s="11"/>
      <c r="D94" s="11"/>
      <c r="E94" s="11"/>
      <c r="F94" s="11"/>
      <c r="G94" s="11"/>
      <c r="H94" s="11"/>
      <c r="I94" s="11"/>
      <c r="CC94" s="11"/>
    </row>
    <row r="95" spans="1:95" s="21" customFormat="1" ht="15" x14ac:dyDescent="0.25">
      <c r="A95" s="21" t="s">
        <v>158</v>
      </c>
      <c r="B95" s="22" t="s">
        <v>159</v>
      </c>
      <c r="C95" s="23" t="str">
        <f>"195"</f>
        <v>195</v>
      </c>
      <c r="D95" s="23">
        <v>11.79</v>
      </c>
      <c r="E95" s="23">
        <v>12.54</v>
      </c>
      <c r="F95" s="23">
        <v>25.02</v>
      </c>
      <c r="G95" s="23">
        <v>0</v>
      </c>
      <c r="H95" s="23">
        <v>3.28</v>
      </c>
      <c r="I95" s="23">
        <v>285.00956591877798</v>
      </c>
      <c r="J95" s="21">
        <v>12.92</v>
      </c>
      <c r="K95" s="21">
        <v>0.35</v>
      </c>
      <c r="L95" s="21">
        <v>0</v>
      </c>
      <c r="M95" s="21">
        <v>0</v>
      </c>
      <c r="N95" s="21">
        <v>3.28</v>
      </c>
      <c r="O95" s="21">
        <v>0</v>
      </c>
      <c r="P95" s="21">
        <v>0</v>
      </c>
      <c r="Q95" s="21">
        <v>0</v>
      </c>
      <c r="R95" s="21">
        <v>0</v>
      </c>
      <c r="S95" s="21">
        <v>0.05</v>
      </c>
      <c r="T95" s="21">
        <v>2.13</v>
      </c>
      <c r="U95" s="21">
        <v>337.88</v>
      </c>
      <c r="V95" s="21">
        <v>245.15</v>
      </c>
      <c r="W95" s="21">
        <v>127.42</v>
      </c>
      <c r="X95" s="21">
        <v>21.36</v>
      </c>
      <c r="Y95" s="21">
        <v>281.33</v>
      </c>
      <c r="Z95" s="21">
        <v>3.17</v>
      </c>
      <c r="AA95" s="21">
        <v>279.31</v>
      </c>
      <c r="AB95" s="21">
        <v>117.73</v>
      </c>
      <c r="AC95" s="21">
        <v>479.72</v>
      </c>
      <c r="AD95" s="21">
        <v>1.01</v>
      </c>
      <c r="AE95" s="21">
        <v>0.09</v>
      </c>
      <c r="AF95" s="21">
        <v>0.57999999999999996</v>
      </c>
      <c r="AG95" s="21">
        <v>0.27</v>
      </c>
      <c r="AH95" s="21">
        <v>5.68</v>
      </c>
      <c r="AI95" s="21">
        <v>0.28000000000000003</v>
      </c>
      <c r="AJ95" s="21">
        <v>0</v>
      </c>
      <c r="AK95" s="21">
        <v>1033.3499999999999</v>
      </c>
      <c r="AL95" s="21">
        <v>799.75</v>
      </c>
      <c r="AM95" s="21">
        <v>1448.35</v>
      </c>
      <c r="AN95" s="21">
        <v>1208.3800000000001</v>
      </c>
      <c r="AO95" s="21">
        <v>567.11</v>
      </c>
      <c r="AP95" s="21">
        <v>817.75</v>
      </c>
      <c r="AQ95" s="21">
        <v>275.70999999999998</v>
      </c>
      <c r="AR95" s="21">
        <v>873.26</v>
      </c>
      <c r="AS95" s="21">
        <v>950.11</v>
      </c>
      <c r="AT95" s="21">
        <v>1052.04</v>
      </c>
      <c r="AU95" s="21">
        <v>1644.35</v>
      </c>
      <c r="AV95" s="21">
        <v>456.49</v>
      </c>
      <c r="AW95" s="21">
        <v>556.96</v>
      </c>
      <c r="AX95" s="21">
        <v>2377.08</v>
      </c>
      <c r="AY95" s="21">
        <v>18.68</v>
      </c>
      <c r="AZ95" s="21">
        <v>532.25</v>
      </c>
      <c r="BA95" s="21">
        <v>1242.52</v>
      </c>
      <c r="BB95" s="21">
        <v>638.46</v>
      </c>
      <c r="BC95" s="21">
        <v>391.68</v>
      </c>
      <c r="BD95" s="21">
        <v>0.47</v>
      </c>
      <c r="BE95" s="21">
        <v>0.1</v>
      </c>
      <c r="BF95" s="21">
        <v>0.09</v>
      </c>
      <c r="BG95" s="21">
        <v>0.24</v>
      </c>
      <c r="BH95" s="21">
        <v>0.31</v>
      </c>
      <c r="BI95" s="21">
        <v>0.99</v>
      </c>
      <c r="BJ95" s="21">
        <v>0</v>
      </c>
      <c r="BK95" s="21">
        <v>3.11</v>
      </c>
      <c r="BL95" s="21">
        <v>0</v>
      </c>
      <c r="BM95" s="21">
        <v>0.95</v>
      </c>
      <c r="BN95" s="21">
        <v>0</v>
      </c>
      <c r="BO95" s="21">
        <v>0</v>
      </c>
      <c r="BP95" s="21">
        <v>0</v>
      </c>
      <c r="BQ95" s="21">
        <v>0.11</v>
      </c>
      <c r="BR95" s="21">
        <v>0.36</v>
      </c>
      <c r="BS95" s="21">
        <v>2.87</v>
      </c>
      <c r="BT95" s="21">
        <v>0</v>
      </c>
      <c r="BU95" s="21">
        <v>0</v>
      </c>
      <c r="BV95" s="21">
        <v>0.12</v>
      </c>
      <c r="BW95" s="21">
        <v>0.01</v>
      </c>
      <c r="BX95" s="21">
        <v>0</v>
      </c>
      <c r="BY95" s="21">
        <v>0</v>
      </c>
      <c r="BZ95" s="21">
        <v>0</v>
      </c>
      <c r="CA95" s="21">
        <v>0</v>
      </c>
      <c r="CB95" s="21">
        <v>157.56</v>
      </c>
      <c r="CC95" s="23"/>
      <c r="CE95" s="21">
        <v>298.93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</v>
      </c>
      <c r="CP95" s="21">
        <v>0</v>
      </c>
      <c r="CQ95" s="21">
        <v>0.42</v>
      </c>
    </row>
    <row r="96" spans="1:95" s="21" customFormat="1" ht="15" x14ac:dyDescent="0.25">
      <c r="A96" s="21" t="s">
        <v>103</v>
      </c>
      <c r="B96" s="22" t="s">
        <v>160</v>
      </c>
      <c r="C96" s="23" t="str">
        <f>"180"</f>
        <v>180</v>
      </c>
      <c r="D96" s="23">
        <v>2.66</v>
      </c>
      <c r="E96" s="23">
        <v>2.61</v>
      </c>
      <c r="F96" s="23">
        <v>2.5299999999999998</v>
      </c>
      <c r="G96" s="23">
        <v>0</v>
      </c>
      <c r="H96" s="23">
        <v>14.36</v>
      </c>
      <c r="I96" s="23">
        <v>88.256001599999991</v>
      </c>
      <c r="J96" s="21">
        <v>1.8</v>
      </c>
      <c r="K96" s="21">
        <v>0</v>
      </c>
      <c r="L96" s="21">
        <v>0</v>
      </c>
      <c r="M96" s="21">
        <v>0</v>
      </c>
      <c r="N96" s="21">
        <v>14.36</v>
      </c>
      <c r="O96" s="21">
        <v>0</v>
      </c>
      <c r="P96" s="21">
        <v>0</v>
      </c>
      <c r="Q96" s="21">
        <v>0</v>
      </c>
      <c r="R96" s="21">
        <v>0</v>
      </c>
      <c r="S96" s="21">
        <v>0.09</v>
      </c>
      <c r="T96" s="21">
        <v>0.64</v>
      </c>
      <c r="U96" s="21">
        <v>45.09</v>
      </c>
      <c r="V96" s="21">
        <v>115.87</v>
      </c>
      <c r="W96" s="21">
        <v>95.28</v>
      </c>
      <c r="X96" s="21">
        <v>10.96</v>
      </c>
      <c r="Y96" s="21">
        <v>70.47</v>
      </c>
      <c r="Z96" s="21">
        <v>0.1</v>
      </c>
      <c r="AA96" s="21">
        <v>10.8</v>
      </c>
      <c r="AB96" s="21">
        <v>7.2</v>
      </c>
      <c r="AC96" s="21">
        <v>19.8</v>
      </c>
      <c r="AD96" s="21">
        <v>0</v>
      </c>
      <c r="AE96" s="21">
        <v>0.03</v>
      </c>
      <c r="AF96" s="21">
        <v>0.11</v>
      </c>
      <c r="AG96" s="21">
        <v>0.09</v>
      </c>
      <c r="AH96" s="21">
        <v>0.72</v>
      </c>
      <c r="AI96" s="21">
        <v>0.47</v>
      </c>
      <c r="AJ96" s="21">
        <v>0</v>
      </c>
      <c r="AK96" s="21">
        <v>0</v>
      </c>
      <c r="AL96" s="21">
        <v>0</v>
      </c>
      <c r="AM96" s="21">
        <v>0</v>
      </c>
      <c r="AN96" s="21">
        <v>0</v>
      </c>
      <c r="AO96" s="21">
        <v>0</v>
      </c>
      <c r="AP96" s="21">
        <v>0</v>
      </c>
      <c r="AQ96" s="21">
        <v>0</v>
      </c>
      <c r="AR96" s="21">
        <v>0</v>
      </c>
      <c r="AS96" s="21">
        <v>0</v>
      </c>
      <c r="AT96" s="21">
        <v>0</v>
      </c>
      <c r="AU96" s="21">
        <v>0</v>
      </c>
      <c r="AV96" s="21">
        <v>0</v>
      </c>
      <c r="AW96" s="21">
        <v>0</v>
      </c>
      <c r="AX96" s="21">
        <v>0</v>
      </c>
      <c r="AY96" s="21">
        <v>0</v>
      </c>
      <c r="AZ96" s="21">
        <v>0</v>
      </c>
      <c r="BA96" s="21">
        <v>0</v>
      </c>
      <c r="BB96" s="21">
        <v>0</v>
      </c>
      <c r="BC96" s="21">
        <v>0</v>
      </c>
      <c r="BD96" s="21">
        <v>0</v>
      </c>
      <c r="BE96" s="21">
        <v>0</v>
      </c>
      <c r="BF96" s="21">
        <v>0</v>
      </c>
      <c r="BG96" s="21">
        <v>0</v>
      </c>
      <c r="BH96" s="21">
        <v>0</v>
      </c>
      <c r="BI96" s="21">
        <v>0</v>
      </c>
      <c r="BJ96" s="21">
        <v>0</v>
      </c>
      <c r="BK96" s="21">
        <v>0</v>
      </c>
      <c r="BL96" s="21">
        <v>0</v>
      </c>
      <c r="BM96" s="21">
        <v>0</v>
      </c>
      <c r="BN96" s="21">
        <v>0</v>
      </c>
      <c r="BO96" s="21">
        <v>0</v>
      </c>
      <c r="BP96" s="21">
        <v>0</v>
      </c>
      <c r="BQ96" s="21">
        <v>0</v>
      </c>
      <c r="BR96" s="21">
        <v>0</v>
      </c>
      <c r="BS96" s="21">
        <v>0</v>
      </c>
      <c r="BT96" s="21">
        <v>0</v>
      </c>
      <c r="BU96" s="21">
        <v>0</v>
      </c>
      <c r="BV96" s="21">
        <v>0</v>
      </c>
      <c r="BW96" s="21">
        <v>0</v>
      </c>
      <c r="BX96" s="21">
        <v>0</v>
      </c>
      <c r="BY96" s="21">
        <v>0</v>
      </c>
      <c r="BZ96" s="21">
        <v>0</v>
      </c>
      <c r="CA96" s="21">
        <v>0</v>
      </c>
      <c r="CB96" s="21">
        <v>178.57</v>
      </c>
      <c r="CC96" s="23"/>
      <c r="CE96" s="21">
        <v>12</v>
      </c>
      <c r="CG96" s="21">
        <v>0</v>
      </c>
      <c r="CH96" s="21">
        <v>0</v>
      </c>
      <c r="CI96" s="21">
        <v>0</v>
      </c>
      <c r="CJ96" s="21">
        <v>0</v>
      </c>
      <c r="CK96" s="21">
        <v>0</v>
      </c>
      <c r="CL96" s="21">
        <v>0</v>
      </c>
      <c r="CM96" s="21">
        <v>0</v>
      </c>
      <c r="CN96" s="21">
        <v>0</v>
      </c>
      <c r="CO96" s="21">
        <v>0</v>
      </c>
      <c r="CP96" s="21">
        <v>8.1</v>
      </c>
      <c r="CQ96" s="21">
        <v>0</v>
      </c>
    </row>
    <row r="97" spans="1:95" s="21" customFormat="1" ht="15" x14ac:dyDescent="0.25">
      <c r="A97" s="21" t="s">
        <v>104</v>
      </c>
      <c r="B97" s="22" t="s">
        <v>129</v>
      </c>
      <c r="C97" s="23" t="str">
        <f>"10"</f>
        <v>10</v>
      </c>
      <c r="D97" s="23">
        <v>0.28000000000000003</v>
      </c>
      <c r="E97" s="23">
        <v>0</v>
      </c>
      <c r="F97" s="23">
        <v>0.02</v>
      </c>
      <c r="G97" s="23">
        <v>0</v>
      </c>
      <c r="H97" s="23">
        <v>3.68</v>
      </c>
      <c r="I97" s="23">
        <v>16.103199999999998</v>
      </c>
      <c r="J97" s="21">
        <v>0.02</v>
      </c>
      <c r="K97" s="21">
        <v>0</v>
      </c>
      <c r="L97" s="21">
        <v>0</v>
      </c>
      <c r="M97" s="21">
        <v>0</v>
      </c>
      <c r="N97" s="21">
        <v>0.06</v>
      </c>
      <c r="O97" s="21">
        <v>3.46</v>
      </c>
      <c r="P97" s="21">
        <v>0.16</v>
      </c>
      <c r="Q97" s="21">
        <v>0</v>
      </c>
      <c r="R97" s="21">
        <v>0</v>
      </c>
      <c r="S97" s="21">
        <v>0.03</v>
      </c>
      <c r="T97" s="21">
        <v>0.17</v>
      </c>
      <c r="U97" s="21">
        <v>49.9</v>
      </c>
      <c r="V97" s="21">
        <v>9.3000000000000007</v>
      </c>
      <c r="W97" s="21">
        <v>2</v>
      </c>
      <c r="X97" s="21">
        <v>1.4</v>
      </c>
      <c r="Y97" s="21">
        <v>6.5</v>
      </c>
      <c r="Z97" s="21">
        <v>0.11</v>
      </c>
      <c r="AA97" s="21">
        <v>0</v>
      </c>
      <c r="AB97" s="21">
        <v>0</v>
      </c>
      <c r="AC97" s="21">
        <v>0</v>
      </c>
      <c r="AD97" s="21">
        <v>0.11</v>
      </c>
      <c r="AE97" s="21">
        <v>0.01</v>
      </c>
      <c r="AF97" s="21">
        <v>0</v>
      </c>
      <c r="AG97" s="21">
        <v>0.09</v>
      </c>
      <c r="AH97" s="21">
        <v>0.22</v>
      </c>
      <c r="AI97" s="21">
        <v>0</v>
      </c>
      <c r="AJ97" s="21">
        <v>0</v>
      </c>
      <c r="AK97" s="21">
        <v>34.799999999999997</v>
      </c>
      <c r="AL97" s="21">
        <v>31.8</v>
      </c>
      <c r="AM97" s="21">
        <v>59.4</v>
      </c>
      <c r="AN97" s="21">
        <v>18.899999999999999</v>
      </c>
      <c r="AO97" s="21">
        <v>11.4</v>
      </c>
      <c r="AP97" s="21">
        <v>23.1</v>
      </c>
      <c r="AQ97" s="21">
        <v>7.4</v>
      </c>
      <c r="AR97" s="21">
        <v>36.799999999999997</v>
      </c>
      <c r="AS97" s="21">
        <v>24.3</v>
      </c>
      <c r="AT97" s="21">
        <v>29.5</v>
      </c>
      <c r="AU97" s="21">
        <v>25.2</v>
      </c>
      <c r="AV97" s="21">
        <v>14.8</v>
      </c>
      <c r="AW97" s="21">
        <v>25.8</v>
      </c>
      <c r="AX97" s="21">
        <v>225.4</v>
      </c>
      <c r="AY97" s="21">
        <v>0</v>
      </c>
      <c r="AZ97" s="21">
        <v>70.900000000000006</v>
      </c>
      <c r="BA97" s="21">
        <v>36.799999999999997</v>
      </c>
      <c r="BB97" s="21">
        <v>18.7</v>
      </c>
      <c r="BC97" s="21">
        <v>14.7</v>
      </c>
      <c r="BD97" s="21">
        <v>0</v>
      </c>
      <c r="BE97" s="21">
        <v>0</v>
      </c>
      <c r="BF97" s="21">
        <v>0</v>
      </c>
      <c r="BG97" s="21">
        <v>0</v>
      </c>
      <c r="BH97" s="21">
        <v>0</v>
      </c>
      <c r="BI97" s="21">
        <v>0.01</v>
      </c>
      <c r="BJ97" s="21">
        <v>0</v>
      </c>
      <c r="BK97" s="21">
        <v>0</v>
      </c>
      <c r="BL97" s="21">
        <v>0</v>
      </c>
      <c r="BM97" s="21">
        <v>0</v>
      </c>
      <c r="BN97" s="21">
        <v>0.01</v>
      </c>
      <c r="BO97" s="21">
        <v>0</v>
      </c>
      <c r="BP97" s="21">
        <v>0</v>
      </c>
      <c r="BQ97" s="21">
        <v>0</v>
      </c>
      <c r="BR97" s="21">
        <v>0</v>
      </c>
      <c r="BS97" s="21">
        <v>0.01</v>
      </c>
      <c r="BT97" s="21">
        <v>0</v>
      </c>
      <c r="BU97" s="21">
        <v>0</v>
      </c>
      <c r="BV97" s="21">
        <v>0.04</v>
      </c>
      <c r="BW97" s="21">
        <v>0</v>
      </c>
      <c r="BX97" s="21">
        <v>0</v>
      </c>
      <c r="BY97" s="21">
        <v>0</v>
      </c>
      <c r="BZ97" s="21">
        <v>0</v>
      </c>
      <c r="CA97" s="21">
        <v>0</v>
      </c>
      <c r="CB97" s="21">
        <v>3.78</v>
      </c>
      <c r="CC97" s="23"/>
      <c r="CE97" s="21">
        <v>0</v>
      </c>
      <c r="CG97" s="21">
        <v>0</v>
      </c>
      <c r="CH97" s="21">
        <v>0</v>
      </c>
      <c r="CI97" s="21">
        <v>0</v>
      </c>
      <c r="CJ97" s="21">
        <v>0</v>
      </c>
      <c r="CK97" s="21">
        <v>0</v>
      </c>
      <c r="CL97" s="21">
        <v>0</v>
      </c>
      <c r="CM97" s="21">
        <v>0</v>
      </c>
      <c r="CN97" s="21">
        <v>0</v>
      </c>
      <c r="CO97" s="21">
        <v>0</v>
      </c>
      <c r="CP97" s="21">
        <v>0</v>
      </c>
      <c r="CQ97" s="21">
        <v>0</v>
      </c>
    </row>
    <row r="98" spans="1:95" s="21" customFormat="1" ht="15" x14ac:dyDescent="0.25">
      <c r="A98" s="18"/>
      <c r="B98" s="22" t="s">
        <v>137</v>
      </c>
      <c r="C98" s="23" t="str">
        <f>"100"</f>
        <v>100</v>
      </c>
      <c r="D98" s="23">
        <v>0.36</v>
      </c>
      <c r="E98" s="23">
        <v>0</v>
      </c>
      <c r="F98" s="23">
        <v>0.3</v>
      </c>
      <c r="G98" s="23">
        <v>0.3</v>
      </c>
      <c r="H98" s="23">
        <v>11.6</v>
      </c>
      <c r="I98" s="23">
        <v>47.62</v>
      </c>
      <c r="J98" s="21">
        <v>0.1</v>
      </c>
      <c r="K98" s="21">
        <v>0</v>
      </c>
      <c r="L98" s="21">
        <v>0</v>
      </c>
      <c r="M98" s="21">
        <v>0</v>
      </c>
      <c r="N98" s="21">
        <v>9</v>
      </c>
      <c r="O98" s="21">
        <v>0.8</v>
      </c>
      <c r="P98" s="21">
        <v>1.8</v>
      </c>
      <c r="Q98" s="21">
        <v>0</v>
      </c>
      <c r="R98" s="21">
        <v>0</v>
      </c>
      <c r="S98" s="21">
        <v>0.8</v>
      </c>
      <c r="T98" s="21">
        <v>0.5</v>
      </c>
      <c r="U98" s="21">
        <v>15.6</v>
      </c>
      <c r="V98" s="21">
        <v>152.9</v>
      </c>
      <c r="W98" s="21">
        <v>12.8</v>
      </c>
      <c r="X98" s="21">
        <v>6.75</v>
      </c>
      <c r="Y98" s="21">
        <v>7.7</v>
      </c>
      <c r="Z98" s="21">
        <v>1.76</v>
      </c>
      <c r="AA98" s="21">
        <v>0</v>
      </c>
      <c r="AB98" s="21">
        <v>30</v>
      </c>
      <c r="AC98" s="21">
        <v>5</v>
      </c>
      <c r="AD98" s="21">
        <v>0.2</v>
      </c>
      <c r="AE98" s="21">
        <v>0.02</v>
      </c>
      <c r="AF98" s="21">
        <v>0.01</v>
      </c>
      <c r="AG98" s="21">
        <v>0.24</v>
      </c>
      <c r="AH98" s="21">
        <v>0.4</v>
      </c>
      <c r="AI98" s="21">
        <v>3</v>
      </c>
      <c r="AJ98" s="21">
        <v>0</v>
      </c>
      <c r="AK98" s="21">
        <v>10.8</v>
      </c>
      <c r="AL98" s="21">
        <v>11.7</v>
      </c>
      <c r="AM98" s="21">
        <v>17.100000000000001</v>
      </c>
      <c r="AN98" s="21">
        <v>16.2</v>
      </c>
      <c r="AO98" s="21">
        <v>2.7</v>
      </c>
      <c r="AP98" s="21">
        <v>9.9</v>
      </c>
      <c r="AQ98" s="21">
        <v>2.7</v>
      </c>
      <c r="AR98" s="21">
        <v>8.1</v>
      </c>
      <c r="AS98" s="21">
        <v>15.3</v>
      </c>
      <c r="AT98" s="21">
        <v>9</v>
      </c>
      <c r="AU98" s="21">
        <v>70.2</v>
      </c>
      <c r="AV98" s="21">
        <v>6.3</v>
      </c>
      <c r="AW98" s="21">
        <v>12.6</v>
      </c>
      <c r="AX98" s="21">
        <v>37.799999999999997</v>
      </c>
      <c r="AY98" s="21">
        <v>0</v>
      </c>
      <c r="AZ98" s="21">
        <v>11.7</v>
      </c>
      <c r="BA98" s="21">
        <v>14.4</v>
      </c>
      <c r="BB98" s="21">
        <v>5.4</v>
      </c>
      <c r="BC98" s="21">
        <v>4.5</v>
      </c>
      <c r="BD98" s="21">
        <v>0</v>
      </c>
      <c r="BE98" s="21">
        <v>0</v>
      </c>
      <c r="BF98" s="21">
        <v>0</v>
      </c>
      <c r="BG98" s="21">
        <v>0</v>
      </c>
      <c r="BH98" s="21">
        <v>0</v>
      </c>
      <c r="BI98" s="21">
        <v>0</v>
      </c>
      <c r="BJ98" s="21">
        <v>0</v>
      </c>
      <c r="BK98" s="21">
        <v>0</v>
      </c>
      <c r="BL98" s="21">
        <v>0</v>
      </c>
      <c r="BM98" s="21">
        <v>0</v>
      </c>
      <c r="BN98" s="21">
        <v>0</v>
      </c>
      <c r="BO98" s="21">
        <v>0</v>
      </c>
      <c r="BP98" s="21">
        <v>0</v>
      </c>
      <c r="BQ98" s="21">
        <v>0</v>
      </c>
      <c r="BR98" s="21">
        <v>0</v>
      </c>
      <c r="BS98" s="21">
        <v>0</v>
      </c>
      <c r="BT98" s="21">
        <v>0</v>
      </c>
      <c r="BU98" s="21">
        <v>0</v>
      </c>
      <c r="BV98" s="21">
        <v>0</v>
      </c>
      <c r="BW98" s="21">
        <v>0</v>
      </c>
      <c r="BX98" s="21">
        <v>0</v>
      </c>
      <c r="BY98" s="21">
        <v>0</v>
      </c>
      <c r="BZ98" s="21">
        <v>0</v>
      </c>
      <c r="CA98" s="21">
        <v>0</v>
      </c>
      <c r="CB98" s="21">
        <v>86.3</v>
      </c>
      <c r="CC98" s="23"/>
      <c r="CE98" s="21">
        <v>5</v>
      </c>
      <c r="CG98" s="21">
        <v>0</v>
      </c>
      <c r="CH98" s="21">
        <v>0</v>
      </c>
      <c r="CI98" s="21">
        <v>0</v>
      </c>
      <c r="CJ98" s="21">
        <v>0</v>
      </c>
      <c r="CK98" s="21">
        <v>0</v>
      </c>
      <c r="CL98" s="21">
        <v>0</v>
      </c>
      <c r="CM98" s="21">
        <v>0</v>
      </c>
      <c r="CN98" s="21">
        <v>0</v>
      </c>
      <c r="CO98" s="21">
        <v>0</v>
      </c>
      <c r="CP98" s="21">
        <v>0</v>
      </c>
      <c r="CQ98" s="21">
        <v>0</v>
      </c>
    </row>
    <row r="99" spans="1:95" s="18" customFormat="1" ht="15" x14ac:dyDescent="0.25">
      <c r="A99" s="27"/>
      <c r="B99" s="19" t="s">
        <v>161</v>
      </c>
      <c r="C99" s="20" t="str">
        <f>"15"</f>
        <v>15</v>
      </c>
      <c r="D99" s="20">
        <v>0.42</v>
      </c>
      <c r="E99" s="20">
        <v>0.42</v>
      </c>
      <c r="F99" s="20">
        <v>0.5</v>
      </c>
      <c r="G99" s="20">
        <v>0</v>
      </c>
      <c r="H99" s="20">
        <v>12.06</v>
      </c>
      <c r="I99" s="20">
        <v>51.665999999999997</v>
      </c>
      <c r="J99" s="18">
        <v>0.03</v>
      </c>
      <c r="K99" s="18">
        <v>0</v>
      </c>
      <c r="L99" s="18">
        <v>0.03</v>
      </c>
      <c r="M99" s="18">
        <v>0</v>
      </c>
      <c r="N99" s="18">
        <v>11.6</v>
      </c>
      <c r="O99" s="18">
        <v>0</v>
      </c>
      <c r="P99" s="18">
        <v>0.47</v>
      </c>
      <c r="Q99" s="18">
        <v>0</v>
      </c>
      <c r="R99" s="18">
        <v>0</v>
      </c>
      <c r="S99" s="18">
        <v>0.18</v>
      </c>
      <c r="T99" s="18">
        <v>0.05</v>
      </c>
      <c r="U99" s="18">
        <v>0</v>
      </c>
      <c r="V99" s="18">
        <v>21</v>
      </c>
      <c r="W99" s="18">
        <v>2.4</v>
      </c>
      <c r="X99" s="18">
        <v>1.5</v>
      </c>
      <c r="Y99" s="18">
        <v>5.4</v>
      </c>
      <c r="Z99" s="18">
        <v>0.23</v>
      </c>
      <c r="AA99" s="18">
        <v>0.3</v>
      </c>
      <c r="AB99" s="18">
        <v>0.75</v>
      </c>
      <c r="AC99" s="18">
        <v>0.45</v>
      </c>
      <c r="AD99" s="18">
        <v>0.11</v>
      </c>
      <c r="AE99" s="18">
        <v>0</v>
      </c>
      <c r="AF99" s="18">
        <v>0.01</v>
      </c>
      <c r="AG99" s="18">
        <v>0.06</v>
      </c>
      <c r="AH99" s="18">
        <v>0.11</v>
      </c>
      <c r="AI99" s="18">
        <v>0</v>
      </c>
      <c r="AJ99" s="18">
        <v>0</v>
      </c>
      <c r="AK99" s="18">
        <v>0</v>
      </c>
      <c r="AL99" s="18">
        <v>0</v>
      </c>
      <c r="AM99" s="18">
        <v>0</v>
      </c>
      <c r="AN99" s="18">
        <v>0</v>
      </c>
      <c r="AO99" s="18">
        <v>0</v>
      </c>
      <c r="AP99" s="18">
        <v>0</v>
      </c>
      <c r="AQ99" s="18">
        <v>0</v>
      </c>
      <c r="AR99" s="18">
        <v>0</v>
      </c>
      <c r="AS99" s="18">
        <v>0</v>
      </c>
      <c r="AT99" s="18">
        <v>0</v>
      </c>
      <c r="AU99" s="18">
        <v>0</v>
      </c>
      <c r="AV99" s="18">
        <v>0</v>
      </c>
      <c r="AW99" s="18">
        <v>0</v>
      </c>
      <c r="AX99" s="18">
        <v>0</v>
      </c>
      <c r="AY99" s="18">
        <v>0</v>
      </c>
      <c r="AZ99" s="18">
        <v>0</v>
      </c>
      <c r="BA99" s="18">
        <v>0</v>
      </c>
      <c r="BB99" s="18">
        <v>0</v>
      </c>
      <c r="BC99" s="18">
        <v>0</v>
      </c>
      <c r="BD99" s="18">
        <v>0</v>
      </c>
      <c r="BE99" s="18">
        <v>0</v>
      </c>
      <c r="BF99" s="18">
        <v>0</v>
      </c>
      <c r="BG99" s="18">
        <v>0</v>
      </c>
      <c r="BH99" s="18">
        <v>0</v>
      </c>
      <c r="BI99" s="18">
        <v>0</v>
      </c>
      <c r="BJ99" s="18">
        <v>0</v>
      </c>
      <c r="BK99" s="18">
        <v>0</v>
      </c>
      <c r="BL99" s="18">
        <v>0</v>
      </c>
      <c r="BM99" s="18">
        <v>0</v>
      </c>
      <c r="BN99" s="18">
        <v>0</v>
      </c>
      <c r="BO99" s="18">
        <v>0</v>
      </c>
      <c r="BP99" s="18">
        <v>0</v>
      </c>
      <c r="BQ99" s="18">
        <v>0</v>
      </c>
      <c r="BR99" s="18">
        <v>0</v>
      </c>
      <c r="BS99" s="18">
        <v>0</v>
      </c>
      <c r="BT99" s="18">
        <v>0</v>
      </c>
      <c r="BU99" s="18">
        <v>0</v>
      </c>
      <c r="BV99" s="18">
        <v>0</v>
      </c>
      <c r="BW99" s="18">
        <v>0</v>
      </c>
      <c r="BX99" s="18">
        <v>0</v>
      </c>
      <c r="BY99" s="18">
        <v>0</v>
      </c>
      <c r="BZ99" s="18">
        <v>0</v>
      </c>
      <c r="CA99" s="18">
        <v>0</v>
      </c>
      <c r="CB99" s="18">
        <v>1.8</v>
      </c>
      <c r="CC99" s="20"/>
      <c r="CE99" s="18">
        <v>0.43</v>
      </c>
      <c r="CG99" s="18">
        <v>0</v>
      </c>
      <c r="CH99" s="18">
        <v>0</v>
      </c>
      <c r="CI99" s="18">
        <v>0</v>
      </c>
      <c r="CJ99" s="18">
        <v>0</v>
      </c>
      <c r="CK99" s="18">
        <v>0</v>
      </c>
      <c r="CL99" s="18">
        <v>0</v>
      </c>
      <c r="CM99" s="18">
        <v>0</v>
      </c>
      <c r="CN99" s="18">
        <v>0</v>
      </c>
      <c r="CO99" s="18">
        <v>0</v>
      </c>
      <c r="CP99" s="18">
        <v>0</v>
      </c>
      <c r="CQ99" s="18">
        <v>0</v>
      </c>
    </row>
    <row r="100" spans="1:95" s="26" customFormat="1" ht="15" x14ac:dyDescent="0.25">
      <c r="A100" s="5"/>
      <c r="B100" s="24" t="s">
        <v>86</v>
      </c>
      <c r="C100" s="25"/>
      <c r="D100" s="25">
        <v>15.51</v>
      </c>
      <c r="E100" s="25">
        <v>15.57</v>
      </c>
      <c r="F100" s="25">
        <v>28.37</v>
      </c>
      <c r="G100" s="25">
        <v>0.3</v>
      </c>
      <c r="H100" s="25">
        <v>44.98</v>
      </c>
      <c r="I100" s="25">
        <v>488.65</v>
      </c>
      <c r="J100" s="26">
        <v>14.87</v>
      </c>
      <c r="K100" s="26">
        <v>0.35</v>
      </c>
      <c r="L100" s="26">
        <v>0.03</v>
      </c>
      <c r="M100" s="26">
        <v>0</v>
      </c>
      <c r="N100" s="26">
        <v>38.299999999999997</v>
      </c>
      <c r="O100" s="26">
        <v>4.26</v>
      </c>
      <c r="P100" s="26">
        <v>2.4300000000000002</v>
      </c>
      <c r="Q100" s="26">
        <v>0</v>
      </c>
      <c r="R100" s="26">
        <v>0</v>
      </c>
      <c r="S100" s="26">
        <v>1.1499999999999999</v>
      </c>
      <c r="T100" s="26">
        <v>3.48</v>
      </c>
      <c r="U100" s="26">
        <v>448.47</v>
      </c>
      <c r="V100" s="26">
        <v>544.22</v>
      </c>
      <c r="W100" s="26">
        <v>239.89</v>
      </c>
      <c r="X100" s="26">
        <v>41.97</v>
      </c>
      <c r="Y100" s="26">
        <v>371.4</v>
      </c>
      <c r="Z100" s="26">
        <v>5.36</v>
      </c>
      <c r="AA100" s="26">
        <v>290.41000000000003</v>
      </c>
      <c r="AB100" s="26">
        <v>155.68</v>
      </c>
      <c r="AC100" s="26">
        <v>504.97</v>
      </c>
      <c r="AD100" s="26">
        <v>1.42</v>
      </c>
      <c r="AE100" s="26">
        <v>0.15</v>
      </c>
      <c r="AF100" s="26">
        <v>0.71</v>
      </c>
      <c r="AG100" s="26">
        <v>0.75</v>
      </c>
      <c r="AH100" s="26">
        <v>7.12</v>
      </c>
      <c r="AI100" s="26">
        <v>3.74</v>
      </c>
      <c r="AJ100" s="26">
        <v>0</v>
      </c>
      <c r="AK100" s="26">
        <v>1078.95</v>
      </c>
      <c r="AL100" s="26">
        <v>843.25</v>
      </c>
      <c r="AM100" s="26">
        <v>1524.85</v>
      </c>
      <c r="AN100" s="26">
        <v>1243.48</v>
      </c>
      <c r="AO100" s="26">
        <v>581.21</v>
      </c>
      <c r="AP100" s="26">
        <v>850.75</v>
      </c>
      <c r="AQ100" s="26">
        <v>285.81</v>
      </c>
      <c r="AR100" s="26">
        <v>918.16</v>
      </c>
      <c r="AS100" s="26">
        <v>989.71</v>
      </c>
      <c r="AT100" s="26">
        <v>1090.54</v>
      </c>
      <c r="AU100" s="26">
        <v>1739.75</v>
      </c>
      <c r="AV100" s="26">
        <v>477.59</v>
      </c>
      <c r="AW100" s="26">
        <v>595.36</v>
      </c>
      <c r="AX100" s="26">
        <v>2640.28</v>
      </c>
      <c r="AY100" s="26">
        <v>18.68</v>
      </c>
      <c r="AZ100" s="26">
        <v>614.85</v>
      </c>
      <c r="BA100" s="26">
        <v>1293.72</v>
      </c>
      <c r="BB100" s="26">
        <v>662.56</v>
      </c>
      <c r="BC100" s="26">
        <v>410.88</v>
      </c>
      <c r="BD100" s="26">
        <v>0.47</v>
      </c>
      <c r="BE100" s="26">
        <v>0.1</v>
      </c>
      <c r="BF100" s="26">
        <v>0.09</v>
      </c>
      <c r="BG100" s="26">
        <v>0.24</v>
      </c>
      <c r="BH100" s="26">
        <v>0.31</v>
      </c>
      <c r="BI100" s="26">
        <v>1</v>
      </c>
      <c r="BJ100" s="26">
        <v>0</v>
      </c>
      <c r="BK100" s="26">
        <v>3.11</v>
      </c>
      <c r="BL100" s="26">
        <v>0</v>
      </c>
      <c r="BM100" s="26">
        <v>0.95</v>
      </c>
      <c r="BN100" s="26">
        <v>0.01</v>
      </c>
      <c r="BO100" s="26">
        <v>0</v>
      </c>
      <c r="BP100" s="26">
        <v>0</v>
      </c>
      <c r="BQ100" s="26">
        <v>0.11</v>
      </c>
      <c r="BR100" s="26">
        <v>0.36</v>
      </c>
      <c r="BS100" s="26">
        <v>2.88</v>
      </c>
      <c r="BT100" s="26">
        <v>0</v>
      </c>
      <c r="BU100" s="26">
        <v>0</v>
      </c>
      <c r="BV100" s="26">
        <v>0.15</v>
      </c>
      <c r="BW100" s="26">
        <v>0.01</v>
      </c>
      <c r="BX100" s="26">
        <v>0</v>
      </c>
      <c r="BY100" s="26">
        <v>0</v>
      </c>
      <c r="BZ100" s="26">
        <v>0</v>
      </c>
      <c r="CA100" s="26">
        <v>0</v>
      </c>
      <c r="CB100" s="26">
        <v>428.01</v>
      </c>
      <c r="CC100" s="25"/>
      <c r="CD100" s="26" t="e">
        <f>$I$16/$I$45*100</f>
        <v>#DIV/0!</v>
      </c>
      <c r="CE100" s="26">
        <v>316.36</v>
      </c>
      <c r="CG100" s="26">
        <v>0</v>
      </c>
      <c r="CH100" s="26">
        <v>0</v>
      </c>
      <c r="CI100" s="26">
        <v>0</v>
      </c>
      <c r="CJ100" s="26">
        <v>0</v>
      </c>
      <c r="CK100" s="26">
        <v>0</v>
      </c>
      <c r="CL100" s="26">
        <v>0</v>
      </c>
      <c r="CM100" s="26">
        <v>0</v>
      </c>
      <c r="CN100" s="26">
        <v>0</v>
      </c>
      <c r="CO100" s="26">
        <v>0</v>
      </c>
      <c r="CP100" s="26">
        <v>8.1</v>
      </c>
      <c r="CQ100" s="26">
        <v>0.42</v>
      </c>
    </row>
    <row r="101" spans="1:95" s="5" customFormat="1" ht="15" x14ac:dyDescent="0.25">
      <c r="A101" s="13"/>
      <c r="B101" s="17" t="s">
        <v>87</v>
      </c>
      <c r="C101" s="11"/>
      <c r="D101" s="11"/>
      <c r="E101" s="11"/>
      <c r="F101" s="11"/>
      <c r="G101" s="11"/>
      <c r="H101" s="11"/>
      <c r="I101" s="11"/>
      <c r="CC101" s="11"/>
    </row>
    <row r="102" spans="1:95" s="21" customFormat="1" ht="15" x14ac:dyDescent="0.25">
      <c r="A102" s="18" t="s">
        <v>104</v>
      </c>
      <c r="B102" s="22" t="s">
        <v>129</v>
      </c>
      <c r="C102" s="23" t="str">
        <f>"20"</f>
        <v>20</v>
      </c>
      <c r="D102" s="23">
        <v>0.56000000000000005</v>
      </c>
      <c r="E102" s="23">
        <v>0</v>
      </c>
      <c r="F102" s="23">
        <v>0.03</v>
      </c>
      <c r="G102" s="23">
        <v>0</v>
      </c>
      <c r="H102" s="23">
        <v>7.37</v>
      </c>
      <c r="I102" s="23">
        <v>32.206399999999995</v>
      </c>
      <c r="J102" s="21">
        <v>0.04</v>
      </c>
      <c r="K102" s="21">
        <v>0</v>
      </c>
      <c r="L102" s="21">
        <v>0</v>
      </c>
      <c r="M102" s="21">
        <v>0</v>
      </c>
      <c r="N102" s="21">
        <v>0.13</v>
      </c>
      <c r="O102" s="21">
        <v>6.92</v>
      </c>
      <c r="P102" s="21">
        <v>0.32</v>
      </c>
      <c r="Q102" s="21">
        <v>0</v>
      </c>
      <c r="R102" s="21">
        <v>0</v>
      </c>
      <c r="S102" s="21">
        <v>0.06</v>
      </c>
      <c r="T102" s="21">
        <v>0.34</v>
      </c>
      <c r="U102" s="21">
        <v>99.8</v>
      </c>
      <c r="V102" s="21">
        <v>18.600000000000001</v>
      </c>
      <c r="W102" s="21">
        <v>4</v>
      </c>
      <c r="X102" s="21">
        <v>2.8</v>
      </c>
      <c r="Y102" s="21">
        <v>13</v>
      </c>
      <c r="Z102" s="21">
        <v>0.22</v>
      </c>
      <c r="AA102" s="21">
        <v>0</v>
      </c>
      <c r="AB102" s="21">
        <v>0</v>
      </c>
      <c r="AC102" s="21">
        <v>0</v>
      </c>
      <c r="AD102" s="21">
        <v>0.22</v>
      </c>
      <c r="AE102" s="21">
        <v>0.02</v>
      </c>
      <c r="AF102" s="21">
        <v>0.01</v>
      </c>
      <c r="AG102" s="21">
        <v>0.18</v>
      </c>
      <c r="AH102" s="21">
        <v>0.44</v>
      </c>
      <c r="AI102" s="21">
        <v>0</v>
      </c>
      <c r="AJ102" s="21">
        <v>0</v>
      </c>
      <c r="AK102" s="21">
        <v>69.599999999999994</v>
      </c>
      <c r="AL102" s="21">
        <v>63.6</v>
      </c>
      <c r="AM102" s="21">
        <v>118.8</v>
      </c>
      <c r="AN102" s="21">
        <v>37.799999999999997</v>
      </c>
      <c r="AO102" s="21">
        <v>22.8</v>
      </c>
      <c r="AP102" s="21">
        <v>46.2</v>
      </c>
      <c r="AQ102" s="21">
        <v>14.8</v>
      </c>
      <c r="AR102" s="21">
        <v>73.599999999999994</v>
      </c>
      <c r="AS102" s="21">
        <v>48.6</v>
      </c>
      <c r="AT102" s="21">
        <v>59</v>
      </c>
      <c r="AU102" s="21">
        <v>50.4</v>
      </c>
      <c r="AV102" s="21">
        <v>29.6</v>
      </c>
      <c r="AW102" s="21">
        <v>51.6</v>
      </c>
      <c r="AX102" s="21">
        <v>450.8</v>
      </c>
      <c r="AY102" s="21">
        <v>0</v>
      </c>
      <c r="AZ102" s="21">
        <v>141.80000000000001</v>
      </c>
      <c r="BA102" s="21">
        <v>73.599999999999994</v>
      </c>
      <c r="BB102" s="21">
        <v>37.4</v>
      </c>
      <c r="BC102" s="21">
        <v>29.4</v>
      </c>
      <c r="BD102" s="21">
        <v>0</v>
      </c>
      <c r="BE102" s="21">
        <v>0</v>
      </c>
      <c r="BF102" s="21">
        <v>0</v>
      </c>
      <c r="BG102" s="21">
        <v>0</v>
      </c>
      <c r="BH102" s="21">
        <v>0</v>
      </c>
      <c r="BI102" s="21">
        <v>0.02</v>
      </c>
      <c r="BJ102" s="21">
        <v>0</v>
      </c>
      <c r="BK102" s="21">
        <v>0</v>
      </c>
      <c r="BL102" s="21">
        <v>0</v>
      </c>
      <c r="BM102" s="21">
        <v>0</v>
      </c>
      <c r="BN102" s="21">
        <v>0.02</v>
      </c>
      <c r="BO102" s="21">
        <v>0</v>
      </c>
      <c r="BP102" s="21">
        <v>0</v>
      </c>
      <c r="BQ102" s="21">
        <v>0</v>
      </c>
      <c r="BR102" s="21">
        <v>0</v>
      </c>
      <c r="BS102" s="21">
        <v>0.02</v>
      </c>
      <c r="BT102" s="21">
        <v>0</v>
      </c>
      <c r="BU102" s="21">
        <v>0</v>
      </c>
      <c r="BV102" s="21">
        <v>7.0000000000000007E-2</v>
      </c>
      <c r="BW102" s="21">
        <v>0</v>
      </c>
      <c r="BX102" s="21">
        <v>0</v>
      </c>
      <c r="BY102" s="21">
        <v>0</v>
      </c>
      <c r="BZ102" s="21">
        <v>0</v>
      </c>
      <c r="CA102" s="21">
        <v>0</v>
      </c>
      <c r="CB102" s="21">
        <v>7.56</v>
      </c>
      <c r="CC102" s="23"/>
      <c r="CE102" s="21">
        <v>0</v>
      </c>
      <c r="CG102" s="21">
        <v>0</v>
      </c>
      <c r="CH102" s="21">
        <v>0</v>
      </c>
      <c r="CI102" s="21">
        <v>0</v>
      </c>
      <c r="CJ102" s="21">
        <v>0</v>
      </c>
      <c r="CK102" s="21">
        <v>0</v>
      </c>
      <c r="CL102" s="21">
        <v>0</v>
      </c>
      <c r="CM102" s="21">
        <v>0</v>
      </c>
      <c r="CN102" s="21">
        <v>0</v>
      </c>
      <c r="CO102" s="21">
        <v>0</v>
      </c>
      <c r="CP102" s="21">
        <v>0</v>
      </c>
      <c r="CQ102" s="21">
        <v>0</v>
      </c>
    </row>
    <row r="103" spans="1:95" s="18" customFormat="1" ht="15" x14ac:dyDescent="0.25">
      <c r="A103" s="18" t="s">
        <v>150</v>
      </c>
      <c r="B103" s="19" t="s">
        <v>151</v>
      </c>
      <c r="C103" s="20" t="str">
        <f>"180"</f>
        <v>180</v>
      </c>
      <c r="D103" s="20">
        <v>5.18</v>
      </c>
      <c r="E103" s="20">
        <v>5.51</v>
      </c>
      <c r="F103" s="20">
        <v>4.18</v>
      </c>
      <c r="G103" s="20">
        <v>0</v>
      </c>
      <c r="H103" s="20">
        <v>8.2899999999999991</v>
      </c>
      <c r="I103" s="20">
        <v>90.396957599999993</v>
      </c>
      <c r="J103" s="18">
        <v>3.23</v>
      </c>
      <c r="K103" s="18">
        <v>0</v>
      </c>
      <c r="L103" s="18">
        <v>3.23</v>
      </c>
      <c r="M103" s="18">
        <v>0</v>
      </c>
      <c r="N103" s="18">
        <v>8.2899999999999991</v>
      </c>
      <c r="O103" s="18">
        <v>0</v>
      </c>
      <c r="P103" s="18">
        <v>0</v>
      </c>
      <c r="Q103" s="18">
        <v>0</v>
      </c>
      <c r="R103" s="18">
        <v>0</v>
      </c>
      <c r="S103" s="18">
        <v>0.19</v>
      </c>
      <c r="T103" s="18">
        <v>1.33</v>
      </c>
      <c r="U103" s="18">
        <v>94.95</v>
      </c>
      <c r="V103" s="18">
        <v>243.98</v>
      </c>
      <c r="W103" s="18">
        <v>200.53</v>
      </c>
      <c r="X103" s="18">
        <v>23.13</v>
      </c>
      <c r="Y103" s="18">
        <v>148.69</v>
      </c>
      <c r="Z103" s="18">
        <v>0.17</v>
      </c>
      <c r="AA103" s="18">
        <v>22.79</v>
      </c>
      <c r="AB103" s="18">
        <v>15.19</v>
      </c>
      <c r="AC103" s="18">
        <v>41.78</v>
      </c>
      <c r="AD103" s="18">
        <v>0</v>
      </c>
      <c r="AE103" s="18">
        <v>0.05</v>
      </c>
      <c r="AF103" s="18">
        <v>0.23</v>
      </c>
      <c r="AG103" s="18">
        <v>0.15</v>
      </c>
      <c r="AH103" s="18">
        <v>1.52</v>
      </c>
      <c r="AI103" s="18">
        <v>0.99</v>
      </c>
      <c r="AJ103" s="18">
        <v>0</v>
      </c>
      <c r="AK103" s="18">
        <v>0</v>
      </c>
      <c r="AL103" s="18">
        <v>0</v>
      </c>
      <c r="AM103" s="18">
        <v>0</v>
      </c>
      <c r="AN103" s="18">
        <v>0</v>
      </c>
      <c r="AO103" s="18">
        <v>0</v>
      </c>
      <c r="AP103" s="18">
        <v>0</v>
      </c>
      <c r="AQ103" s="18">
        <v>0</v>
      </c>
      <c r="AR103" s="18">
        <v>0</v>
      </c>
      <c r="AS103" s="18">
        <v>0</v>
      </c>
      <c r="AT103" s="18">
        <v>0</v>
      </c>
      <c r="AU103" s="18">
        <v>0</v>
      </c>
      <c r="AV103" s="18">
        <v>0</v>
      </c>
      <c r="AW103" s="18">
        <v>0</v>
      </c>
      <c r="AX103" s="18">
        <v>0</v>
      </c>
      <c r="AY103" s="18">
        <v>0</v>
      </c>
      <c r="AZ103" s="18">
        <v>0</v>
      </c>
      <c r="BA103" s="18">
        <v>0</v>
      </c>
      <c r="BB103" s="18">
        <v>0</v>
      </c>
      <c r="BC103" s="18">
        <v>0</v>
      </c>
      <c r="BD103" s="18">
        <v>0</v>
      </c>
      <c r="BE103" s="18">
        <v>0</v>
      </c>
      <c r="BF103" s="18">
        <v>0</v>
      </c>
      <c r="BG103" s="18">
        <v>0</v>
      </c>
      <c r="BH103" s="18">
        <v>0</v>
      </c>
      <c r="BI103" s="18">
        <v>0</v>
      </c>
      <c r="BJ103" s="18">
        <v>0</v>
      </c>
      <c r="BK103" s="18">
        <v>0</v>
      </c>
      <c r="BL103" s="18">
        <v>0</v>
      </c>
      <c r="BM103" s="18">
        <v>0</v>
      </c>
      <c r="BN103" s="18">
        <v>0</v>
      </c>
      <c r="BO103" s="18">
        <v>0</v>
      </c>
      <c r="BP103" s="18">
        <v>0</v>
      </c>
      <c r="BQ103" s="18">
        <v>0</v>
      </c>
      <c r="BR103" s="18">
        <v>0</v>
      </c>
      <c r="BS103" s="18">
        <v>0</v>
      </c>
      <c r="BT103" s="18">
        <v>0</v>
      </c>
      <c r="BU103" s="18">
        <v>0</v>
      </c>
      <c r="BV103" s="18">
        <v>0</v>
      </c>
      <c r="BW103" s="18">
        <v>0</v>
      </c>
      <c r="BX103" s="18">
        <v>0</v>
      </c>
      <c r="BY103" s="18">
        <v>0</v>
      </c>
      <c r="BZ103" s="18">
        <v>0</v>
      </c>
      <c r="CA103" s="18">
        <v>0</v>
      </c>
      <c r="CB103" s="18">
        <v>169.01</v>
      </c>
      <c r="CC103" s="20"/>
      <c r="CE103" s="18">
        <v>25.32</v>
      </c>
      <c r="CG103" s="18">
        <v>0</v>
      </c>
      <c r="CH103" s="18">
        <v>0</v>
      </c>
      <c r="CI103" s="18">
        <v>0</v>
      </c>
      <c r="CJ103" s="18">
        <v>0</v>
      </c>
      <c r="CK103" s="18">
        <v>0</v>
      </c>
      <c r="CL103" s="18">
        <v>0</v>
      </c>
      <c r="CM103" s="18">
        <v>0</v>
      </c>
      <c r="CN103" s="18">
        <v>0</v>
      </c>
      <c r="CO103" s="18">
        <v>0</v>
      </c>
      <c r="CP103" s="18">
        <v>0</v>
      </c>
      <c r="CQ103" s="18">
        <v>0</v>
      </c>
    </row>
    <row r="104" spans="1:95" s="26" customFormat="1" ht="15" x14ac:dyDescent="0.25">
      <c r="A104" s="5"/>
      <c r="B104" s="24" t="s">
        <v>89</v>
      </c>
      <c r="C104" s="25"/>
      <c r="D104" s="25">
        <v>5.74</v>
      </c>
      <c r="E104" s="25">
        <v>5.51</v>
      </c>
      <c r="F104" s="25">
        <v>4.21</v>
      </c>
      <c r="G104" s="25">
        <v>0</v>
      </c>
      <c r="H104" s="25">
        <v>15.66</v>
      </c>
      <c r="I104" s="25">
        <v>122.6</v>
      </c>
      <c r="J104" s="26">
        <v>3.27</v>
      </c>
      <c r="K104" s="26">
        <v>0</v>
      </c>
      <c r="L104" s="26">
        <v>3.23</v>
      </c>
      <c r="M104" s="26">
        <v>0</v>
      </c>
      <c r="N104" s="26">
        <v>8.42</v>
      </c>
      <c r="O104" s="26">
        <v>6.92</v>
      </c>
      <c r="P104" s="26">
        <v>0.32</v>
      </c>
      <c r="Q104" s="26">
        <v>0</v>
      </c>
      <c r="R104" s="26">
        <v>0</v>
      </c>
      <c r="S104" s="26">
        <v>0.25</v>
      </c>
      <c r="T104" s="26">
        <v>1.67</v>
      </c>
      <c r="U104" s="26">
        <v>194.75</v>
      </c>
      <c r="V104" s="26">
        <v>262.58</v>
      </c>
      <c r="W104" s="26">
        <v>204.53</v>
      </c>
      <c r="X104" s="26">
        <v>25.93</v>
      </c>
      <c r="Y104" s="26">
        <v>161.69</v>
      </c>
      <c r="Z104" s="26">
        <v>0.39</v>
      </c>
      <c r="AA104" s="26">
        <v>22.79</v>
      </c>
      <c r="AB104" s="26">
        <v>15.19</v>
      </c>
      <c r="AC104" s="26">
        <v>41.78</v>
      </c>
      <c r="AD104" s="26">
        <v>0.22</v>
      </c>
      <c r="AE104" s="26">
        <v>0.08</v>
      </c>
      <c r="AF104" s="26">
        <v>0.23</v>
      </c>
      <c r="AG104" s="26">
        <v>0.33</v>
      </c>
      <c r="AH104" s="26">
        <v>1.96</v>
      </c>
      <c r="AI104" s="26">
        <v>0.99</v>
      </c>
      <c r="AJ104" s="26">
        <v>0</v>
      </c>
      <c r="AK104" s="26">
        <v>69.599999999999994</v>
      </c>
      <c r="AL104" s="26">
        <v>63.6</v>
      </c>
      <c r="AM104" s="26">
        <v>118.8</v>
      </c>
      <c r="AN104" s="26">
        <v>37.799999999999997</v>
      </c>
      <c r="AO104" s="26">
        <v>22.8</v>
      </c>
      <c r="AP104" s="26">
        <v>46.2</v>
      </c>
      <c r="AQ104" s="26">
        <v>14.8</v>
      </c>
      <c r="AR104" s="26">
        <v>73.599999999999994</v>
      </c>
      <c r="AS104" s="26">
        <v>48.6</v>
      </c>
      <c r="AT104" s="26">
        <v>59</v>
      </c>
      <c r="AU104" s="26">
        <v>50.4</v>
      </c>
      <c r="AV104" s="26">
        <v>29.6</v>
      </c>
      <c r="AW104" s="26">
        <v>51.6</v>
      </c>
      <c r="AX104" s="26">
        <v>450.8</v>
      </c>
      <c r="AY104" s="26">
        <v>0</v>
      </c>
      <c r="AZ104" s="26">
        <v>141.80000000000001</v>
      </c>
      <c r="BA104" s="26">
        <v>73.599999999999994</v>
      </c>
      <c r="BB104" s="26">
        <v>37.4</v>
      </c>
      <c r="BC104" s="26">
        <v>29.4</v>
      </c>
      <c r="BD104" s="26">
        <v>0</v>
      </c>
      <c r="BE104" s="26">
        <v>0</v>
      </c>
      <c r="BF104" s="26">
        <v>0</v>
      </c>
      <c r="BG104" s="26">
        <v>0</v>
      </c>
      <c r="BH104" s="26">
        <v>0</v>
      </c>
      <c r="BI104" s="26">
        <v>0.02</v>
      </c>
      <c r="BJ104" s="26">
        <v>0</v>
      </c>
      <c r="BK104" s="26">
        <v>0</v>
      </c>
      <c r="BL104" s="26">
        <v>0</v>
      </c>
      <c r="BM104" s="26">
        <v>0</v>
      </c>
      <c r="BN104" s="26">
        <v>0.02</v>
      </c>
      <c r="BO104" s="26">
        <v>0</v>
      </c>
      <c r="BP104" s="26">
        <v>0</v>
      </c>
      <c r="BQ104" s="26">
        <v>0</v>
      </c>
      <c r="BR104" s="26">
        <v>0</v>
      </c>
      <c r="BS104" s="26">
        <v>0.02</v>
      </c>
      <c r="BT104" s="26">
        <v>0</v>
      </c>
      <c r="BU104" s="26">
        <v>0</v>
      </c>
      <c r="BV104" s="26">
        <v>7.0000000000000007E-2</v>
      </c>
      <c r="BW104" s="26">
        <v>0</v>
      </c>
      <c r="BX104" s="26">
        <v>0</v>
      </c>
      <c r="BY104" s="26">
        <v>0</v>
      </c>
      <c r="BZ104" s="26">
        <v>0</v>
      </c>
      <c r="CA104" s="26">
        <v>0</v>
      </c>
      <c r="CB104" s="26">
        <v>176.57</v>
      </c>
      <c r="CC104" s="25"/>
      <c r="CD104" s="26" t="e">
        <f>$I$20/$I$45*100</f>
        <v>#DIV/0!</v>
      </c>
      <c r="CE104" s="26">
        <v>25.32</v>
      </c>
      <c r="CG104" s="26">
        <v>0</v>
      </c>
      <c r="CH104" s="26">
        <v>0</v>
      </c>
      <c r="CI104" s="26">
        <v>0</v>
      </c>
      <c r="CJ104" s="26">
        <v>0</v>
      </c>
      <c r="CK104" s="26">
        <v>0</v>
      </c>
      <c r="CL104" s="26">
        <v>0</v>
      </c>
      <c r="CM104" s="26">
        <v>0</v>
      </c>
      <c r="CN104" s="26">
        <v>0</v>
      </c>
      <c r="CO104" s="26">
        <v>0</v>
      </c>
      <c r="CP104" s="26">
        <v>0</v>
      </c>
      <c r="CQ104" s="26">
        <v>0</v>
      </c>
    </row>
    <row r="105" spans="1:95" s="5" customFormat="1" ht="15" x14ac:dyDescent="0.25">
      <c r="A105" s="13"/>
      <c r="B105" s="17" t="s">
        <v>90</v>
      </c>
      <c r="C105" s="11"/>
      <c r="D105" s="11"/>
      <c r="E105" s="11"/>
      <c r="F105" s="11"/>
      <c r="G105" s="11"/>
      <c r="H105" s="11"/>
      <c r="I105" s="11"/>
      <c r="CC105" s="11"/>
    </row>
    <row r="106" spans="1:95" s="21" customFormat="1" ht="15" x14ac:dyDescent="0.25">
      <c r="A106" s="18" t="s">
        <v>108</v>
      </c>
      <c r="B106" s="22" t="s">
        <v>162</v>
      </c>
      <c r="C106" s="23" t="str">
        <f>"90"</f>
        <v>90</v>
      </c>
      <c r="D106" s="23">
        <v>6.61</v>
      </c>
      <c r="E106" s="23">
        <v>5.84</v>
      </c>
      <c r="F106" s="23">
        <v>13.65</v>
      </c>
      <c r="G106" s="23">
        <v>0</v>
      </c>
      <c r="H106" s="23">
        <v>3.82</v>
      </c>
      <c r="I106" s="23">
        <v>164.49008273999996</v>
      </c>
      <c r="J106" s="21">
        <v>4.3099999999999996</v>
      </c>
      <c r="K106" s="21">
        <v>5.85</v>
      </c>
      <c r="L106" s="21">
        <v>3.88</v>
      </c>
      <c r="M106" s="21">
        <v>0</v>
      </c>
      <c r="N106" s="21">
        <v>2.41</v>
      </c>
      <c r="O106" s="21">
        <v>0.06</v>
      </c>
      <c r="P106" s="21">
        <v>1.35</v>
      </c>
      <c r="Q106" s="21">
        <v>0</v>
      </c>
      <c r="R106" s="21">
        <v>0</v>
      </c>
      <c r="S106" s="21">
        <v>1.02</v>
      </c>
      <c r="T106" s="21">
        <v>2.76</v>
      </c>
      <c r="U106" s="21">
        <v>755.08</v>
      </c>
      <c r="V106" s="21">
        <v>202.75</v>
      </c>
      <c r="W106" s="21">
        <v>192.72</v>
      </c>
      <c r="X106" s="21">
        <v>19.47</v>
      </c>
      <c r="Y106" s="21">
        <v>139.19999999999999</v>
      </c>
      <c r="Z106" s="21">
        <v>0.8</v>
      </c>
      <c r="AA106" s="21">
        <v>44.28</v>
      </c>
      <c r="AB106" s="21">
        <v>31.39</v>
      </c>
      <c r="AC106" s="21">
        <v>80.28</v>
      </c>
      <c r="AD106" s="21">
        <v>4.2</v>
      </c>
      <c r="AE106" s="21">
        <v>0.02</v>
      </c>
      <c r="AF106" s="21">
        <v>0.12</v>
      </c>
      <c r="AG106" s="21">
        <v>0.25</v>
      </c>
      <c r="AH106" s="21">
        <v>2.14</v>
      </c>
      <c r="AI106" s="21">
        <v>7.42</v>
      </c>
      <c r="AJ106" s="21">
        <v>0</v>
      </c>
      <c r="AK106" s="21">
        <v>370.14</v>
      </c>
      <c r="AL106" s="21">
        <v>278.77999999999997</v>
      </c>
      <c r="AM106" s="21">
        <v>535.49</v>
      </c>
      <c r="AN106" s="21">
        <v>389.57</v>
      </c>
      <c r="AO106" s="21">
        <v>152.15</v>
      </c>
      <c r="AP106" s="21">
        <v>243.31</v>
      </c>
      <c r="AQ106" s="21">
        <v>146.06</v>
      </c>
      <c r="AR106" s="21">
        <v>314.99</v>
      </c>
      <c r="AS106" s="21">
        <v>224.7</v>
      </c>
      <c r="AT106" s="21">
        <v>253.75</v>
      </c>
      <c r="AU106" s="21">
        <v>430.32</v>
      </c>
      <c r="AV106" s="21">
        <v>164.48</v>
      </c>
      <c r="AW106" s="21">
        <v>142.61000000000001</v>
      </c>
      <c r="AX106" s="21">
        <v>1114.78</v>
      </c>
      <c r="AY106" s="21">
        <v>1.9</v>
      </c>
      <c r="AZ106" s="21">
        <v>515.52</v>
      </c>
      <c r="BA106" s="21">
        <v>343.89</v>
      </c>
      <c r="BB106" s="21">
        <v>299.62</v>
      </c>
      <c r="BC106" s="21">
        <v>76.040000000000006</v>
      </c>
      <c r="BD106" s="21">
        <v>0</v>
      </c>
      <c r="BE106" s="21">
        <v>0.02</v>
      </c>
      <c r="BF106" s="21">
        <v>0.06</v>
      </c>
      <c r="BG106" s="21">
        <v>0.17</v>
      </c>
      <c r="BH106" s="21">
        <v>0.2</v>
      </c>
      <c r="BI106" s="21">
        <v>0.53</v>
      </c>
      <c r="BJ106" s="21">
        <v>0.06</v>
      </c>
      <c r="BK106" s="21">
        <v>1.6</v>
      </c>
      <c r="BL106" s="21">
        <v>0.02</v>
      </c>
      <c r="BM106" s="21">
        <v>0.56999999999999995</v>
      </c>
      <c r="BN106" s="21">
        <v>0.04</v>
      </c>
      <c r="BO106" s="21">
        <v>0.06</v>
      </c>
      <c r="BP106" s="21">
        <v>0</v>
      </c>
      <c r="BQ106" s="21">
        <v>0</v>
      </c>
      <c r="BR106" s="21">
        <v>0.11</v>
      </c>
      <c r="BS106" s="21">
        <v>2.7</v>
      </c>
      <c r="BT106" s="21">
        <v>0</v>
      </c>
      <c r="BU106" s="21">
        <v>0</v>
      </c>
      <c r="BV106" s="21">
        <v>5.44</v>
      </c>
      <c r="BW106" s="21">
        <v>0</v>
      </c>
      <c r="BX106" s="21">
        <v>0</v>
      </c>
      <c r="BY106" s="21">
        <v>0</v>
      </c>
      <c r="BZ106" s="21">
        <v>0</v>
      </c>
      <c r="CA106" s="21">
        <v>0</v>
      </c>
      <c r="CB106" s="21">
        <v>78.739999999999995</v>
      </c>
      <c r="CC106" s="23"/>
      <c r="CE106" s="21">
        <v>49.51</v>
      </c>
      <c r="CG106" s="21">
        <v>0</v>
      </c>
      <c r="CH106" s="21">
        <v>0</v>
      </c>
      <c r="CI106" s="21">
        <v>0</v>
      </c>
      <c r="CJ106" s="21">
        <v>0</v>
      </c>
      <c r="CK106" s="21">
        <v>0</v>
      </c>
      <c r="CL106" s="21">
        <v>0</v>
      </c>
      <c r="CM106" s="21">
        <v>0</v>
      </c>
      <c r="CN106" s="21">
        <v>0</v>
      </c>
      <c r="CO106" s="21">
        <v>0</v>
      </c>
      <c r="CP106" s="21">
        <v>0</v>
      </c>
      <c r="CQ106" s="21">
        <v>0</v>
      </c>
    </row>
    <row r="107" spans="1:95" s="21" customFormat="1" ht="15" x14ac:dyDescent="0.25">
      <c r="A107" s="21" t="s">
        <v>163</v>
      </c>
      <c r="B107" s="22" t="s">
        <v>164</v>
      </c>
      <c r="C107" s="23" t="str">
        <f>"250"</f>
        <v>250</v>
      </c>
      <c r="D107" s="23">
        <v>6.72</v>
      </c>
      <c r="E107" s="23">
        <v>0</v>
      </c>
      <c r="F107" s="23">
        <v>4.42</v>
      </c>
      <c r="G107" s="23">
        <v>4.4400000000000004</v>
      </c>
      <c r="H107" s="23">
        <v>28.15</v>
      </c>
      <c r="I107" s="23">
        <v>174.0314940799999</v>
      </c>
      <c r="J107" s="21">
        <v>0.56999999999999995</v>
      </c>
      <c r="K107" s="21">
        <v>2.5</v>
      </c>
      <c r="L107" s="21">
        <v>0</v>
      </c>
      <c r="M107" s="21">
        <v>0</v>
      </c>
      <c r="N107" s="21">
        <v>3.13</v>
      </c>
      <c r="O107" s="21">
        <v>21.42</v>
      </c>
      <c r="P107" s="21">
        <v>3.6</v>
      </c>
      <c r="Q107" s="21">
        <v>0</v>
      </c>
      <c r="R107" s="21">
        <v>0</v>
      </c>
      <c r="S107" s="21">
        <v>0.15</v>
      </c>
      <c r="T107" s="21">
        <v>1.49</v>
      </c>
      <c r="U107" s="21">
        <v>70.36</v>
      </c>
      <c r="V107" s="21">
        <v>468.74</v>
      </c>
      <c r="W107" s="21">
        <v>30.53</v>
      </c>
      <c r="X107" s="21">
        <v>36.69</v>
      </c>
      <c r="Y107" s="21">
        <v>89.14</v>
      </c>
      <c r="Z107" s="21">
        <v>2.15</v>
      </c>
      <c r="AA107" s="21">
        <v>0</v>
      </c>
      <c r="AB107" s="21">
        <v>1358.21</v>
      </c>
      <c r="AC107" s="21">
        <v>251.42</v>
      </c>
      <c r="AD107" s="21">
        <v>1.9</v>
      </c>
      <c r="AE107" s="21">
        <v>0.22</v>
      </c>
      <c r="AF107" s="21">
        <v>0.08</v>
      </c>
      <c r="AG107" s="21">
        <v>1.22</v>
      </c>
      <c r="AH107" s="21">
        <v>2.4300000000000002</v>
      </c>
      <c r="AI107" s="21">
        <v>4.47</v>
      </c>
      <c r="AJ107" s="21">
        <v>0</v>
      </c>
      <c r="AK107" s="21">
        <v>207.06</v>
      </c>
      <c r="AL107" s="21">
        <v>228.19</v>
      </c>
      <c r="AM107" s="21">
        <v>339.37</v>
      </c>
      <c r="AN107" s="21">
        <v>324.52</v>
      </c>
      <c r="AO107" s="21">
        <v>44.38</v>
      </c>
      <c r="AP107" s="21">
        <v>180.79</v>
      </c>
      <c r="AQ107" s="21">
        <v>59.31</v>
      </c>
      <c r="AR107" s="21">
        <v>213.12</v>
      </c>
      <c r="AS107" s="21">
        <v>204.38</v>
      </c>
      <c r="AT107" s="21">
        <v>384.36</v>
      </c>
      <c r="AU107" s="21">
        <v>468.48</v>
      </c>
      <c r="AV107" s="21">
        <v>94.87</v>
      </c>
      <c r="AW107" s="21">
        <v>201.59</v>
      </c>
      <c r="AX107" s="21">
        <v>729.28</v>
      </c>
      <c r="AY107" s="21">
        <v>0</v>
      </c>
      <c r="AZ107" s="21">
        <v>141.97</v>
      </c>
      <c r="BA107" s="21">
        <v>174.23</v>
      </c>
      <c r="BB107" s="21">
        <v>146.15</v>
      </c>
      <c r="BC107" s="21">
        <v>54.62</v>
      </c>
      <c r="BD107" s="21">
        <v>0</v>
      </c>
      <c r="BE107" s="21">
        <v>0</v>
      </c>
      <c r="BF107" s="21">
        <v>0</v>
      </c>
      <c r="BG107" s="21">
        <v>0</v>
      </c>
      <c r="BH107" s="21">
        <v>0</v>
      </c>
      <c r="BI107" s="21">
        <v>0</v>
      </c>
      <c r="BJ107" s="21">
        <v>0</v>
      </c>
      <c r="BK107" s="21">
        <v>0.31</v>
      </c>
      <c r="BL107" s="21">
        <v>0</v>
      </c>
      <c r="BM107" s="21">
        <v>0.24</v>
      </c>
      <c r="BN107" s="21">
        <v>0.01</v>
      </c>
      <c r="BO107" s="21">
        <v>0.03</v>
      </c>
      <c r="BP107" s="21">
        <v>0</v>
      </c>
      <c r="BQ107" s="21">
        <v>0</v>
      </c>
      <c r="BR107" s="21">
        <v>0</v>
      </c>
      <c r="BS107" s="21">
        <v>1.04</v>
      </c>
      <c r="BT107" s="21">
        <v>0</v>
      </c>
      <c r="BU107" s="21">
        <v>0</v>
      </c>
      <c r="BV107" s="21">
        <v>2.44</v>
      </c>
      <c r="BW107" s="21">
        <v>0.02</v>
      </c>
      <c r="BX107" s="21">
        <v>0</v>
      </c>
      <c r="BY107" s="21">
        <v>0</v>
      </c>
      <c r="BZ107" s="21">
        <v>0</v>
      </c>
      <c r="CA107" s="21">
        <v>0</v>
      </c>
      <c r="CB107" s="21">
        <v>232.46</v>
      </c>
      <c r="CC107" s="23"/>
      <c r="CE107" s="21">
        <v>226.37</v>
      </c>
      <c r="CG107" s="21">
        <v>0</v>
      </c>
      <c r="CH107" s="21">
        <v>0</v>
      </c>
      <c r="CI107" s="21">
        <v>0</v>
      </c>
      <c r="CJ107" s="21">
        <v>0</v>
      </c>
      <c r="CK107" s="21">
        <v>0</v>
      </c>
      <c r="CL107" s="21">
        <v>0</v>
      </c>
      <c r="CM107" s="21">
        <v>0</v>
      </c>
      <c r="CN107" s="21">
        <v>0</v>
      </c>
      <c r="CO107" s="21">
        <v>0</v>
      </c>
      <c r="CP107" s="21">
        <v>0</v>
      </c>
      <c r="CQ107" s="21">
        <v>0</v>
      </c>
    </row>
    <row r="108" spans="1:95" s="21" customFormat="1" ht="15" x14ac:dyDescent="0.25">
      <c r="A108" s="21" t="s">
        <v>165</v>
      </c>
      <c r="B108" s="22" t="s">
        <v>166</v>
      </c>
      <c r="C108" s="23" t="str">
        <f>"90"</f>
        <v>90</v>
      </c>
      <c r="D108" s="23">
        <v>10.16</v>
      </c>
      <c r="E108" s="23">
        <v>9</v>
      </c>
      <c r="F108" s="23">
        <v>11.36</v>
      </c>
      <c r="G108" s="23">
        <v>0.14000000000000001</v>
      </c>
      <c r="H108" s="23">
        <v>12.16</v>
      </c>
      <c r="I108" s="23">
        <v>183.59360999999998</v>
      </c>
      <c r="J108" s="21">
        <v>3.39</v>
      </c>
      <c r="K108" s="21">
        <v>0.14000000000000001</v>
      </c>
      <c r="L108" s="21">
        <v>0</v>
      </c>
      <c r="M108" s="21">
        <v>0</v>
      </c>
      <c r="N108" s="21">
        <v>2.0699999999999998</v>
      </c>
      <c r="O108" s="21">
        <v>5.88</v>
      </c>
      <c r="P108" s="21">
        <v>4.21</v>
      </c>
      <c r="Q108" s="21">
        <v>0</v>
      </c>
      <c r="R108" s="21">
        <v>0</v>
      </c>
      <c r="S108" s="21">
        <v>0.12</v>
      </c>
      <c r="T108" s="21">
        <v>2.77</v>
      </c>
      <c r="U108" s="21">
        <v>715.23</v>
      </c>
      <c r="V108" s="21">
        <v>276.17</v>
      </c>
      <c r="W108" s="21">
        <v>37.22</v>
      </c>
      <c r="X108" s="21">
        <v>27.93</v>
      </c>
      <c r="Y108" s="21">
        <v>148.41</v>
      </c>
      <c r="Z108" s="21">
        <v>1.33</v>
      </c>
      <c r="AA108" s="21">
        <v>44.52</v>
      </c>
      <c r="AB108" s="21">
        <v>1123.79</v>
      </c>
      <c r="AC108" s="21">
        <v>272.75</v>
      </c>
      <c r="AD108" s="21">
        <v>0.32</v>
      </c>
      <c r="AE108" s="21">
        <v>0.06</v>
      </c>
      <c r="AF108" s="21">
        <v>0.14000000000000001</v>
      </c>
      <c r="AG108" s="21">
        <v>2.67</v>
      </c>
      <c r="AH108" s="21">
        <v>0.91</v>
      </c>
      <c r="AI108" s="21">
        <v>0.37</v>
      </c>
      <c r="AJ108" s="21">
        <v>0</v>
      </c>
      <c r="AK108" s="21">
        <v>58.55</v>
      </c>
      <c r="AL108" s="21">
        <v>45.71</v>
      </c>
      <c r="AM108" s="21">
        <v>80.87</v>
      </c>
      <c r="AN108" s="21">
        <v>67.099999999999994</v>
      </c>
      <c r="AO108" s="21">
        <v>30.49</v>
      </c>
      <c r="AP108" s="21">
        <v>46.55</v>
      </c>
      <c r="AQ108" s="21">
        <v>16.16</v>
      </c>
      <c r="AR108" s="21">
        <v>49.11</v>
      </c>
      <c r="AS108" s="21">
        <v>54.62</v>
      </c>
      <c r="AT108" s="21">
        <v>58.87</v>
      </c>
      <c r="AU108" s="21">
        <v>99.76</v>
      </c>
      <c r="AV108" s="21">
        <v>25.83</v>
      </c>
      <c r="AW108" s="21">
        <v>32.200000000000003</v>
      </c>
      <c r="AX108" s="21">
        <v>149.96</v>
      </c>
      <c r="AY108" s="21">
        <v>0.96</v>
      </c>
      <c r="AZ108" s="21">
        <v>31.71</v>
      </c>
      <c r="BA108" s="21">
        <v>68.61</v>
      </c>
      <c r="BB108" s="21">
        <v>35.74</v>
      </c>
      <c r="BC108" s="21">
        <v>21.58</v>
      </c>
      <c r="BD108" s="21">
        <v>0.19</v>
      </c>
      <c r="BE108" s="21">
        <v>0.04</v>
      </c>
      <c r="BF108" s="21">
        <v>0.04</v>
      </c>
      <c r="BG108" s="21">
        <v>0.1</v>
      </c>
      <c r="BH108" s="21">
        <v>0.12</v>
      </c>
      <c r="BI108" s="21">
        <v>0.4</v>
      </c>
      <c r="BJ108" s="21">
        <v>0</v>
      </c>
      <c r="BK108" s="21">
        <v>1.26</v>
      </c>
      <c r="BL108" s="21">
        <v>0</v>
      </c>
      <c r="BM108" s="21">
        <v>0.39</v>
      </c>
      <c r="BN108" s="21">
        <v>0</v>
      </c>
      <c r="BO108" s="21">
        <v>0</v>
      </c>
      <c r="BP108" s="21">
        <v>0</v>
      </c>
      <c r="BQ108" s="21">
        <v>0.04</v>
      </c>
      <c r="BR108" s="21">
        <v>0.15</v>
      </c>
      <c r="BS108" s="21">
        <v>1.17</v>
      </c>
      <c r="BT108" s="21">
        <v>0</v>
      </c>
      <c r="BU108" s="21">
        <v>0</v>
      </c>
      <c r="BV108" s="21">
        <v>0.05</v>
      </c>
      <c r="BW108" s="21">
        <v>0</v>
      </c>
      <c r="BX108" s="21">
        <v>0</v>
      </c>
      <c r="BY108" s="21">
        <v>0</v>
      </c>
      <c r="BZ108" s="21">
        <v>0</v>
      </c>
      <c r="CA108" s="21">
        <v>0</v>
      </c>
      <c r="CB108" s="21">
        <v>80.05</v>
      </c>
      <c r="CC108" s="23"/>
      <c r="CE108" s="21">
        <v>231.82</v>
      </c>
      <c r="CG108" s="21">
        <v>0</v>
      </c>
      <c r="CH108" s="21">
        <v>0</v>
      </c>
      <c r="CI108" s="21">
        <v>0</v>
      </c>
      <c r="CJ108" s="21">
        <v>0</v>
      </c>
      <c r="CK108" s="21">
        <v>0</v>
      </c>
      <c r="CL108" s="21">
        <v>0</v>
      </c>
      <c r="CM108" s="21">
        <v>0</v>
      </c>
      <c r="CN108" s="21">
        <v>0</v>
      </c>
      <c r="CO108" s="21">
        <v>0</v>
      </c>
      <c r="CP108" s="21">
        <v>0</v>
      </c>
      <c r="CQ108" s="21">
        <v>1.65</v>
      </c>
    </row>
    <row r="109" spans="1:95" s="21" customFormat="1" ht="15" x14ac:dyDescent="0.25">
      <c r="A109" s="21" t="s">
        <v>167</v>
      </c>
      <c r="B109" s="22" t="s">
        <v>168</v>
      </c>
      <c r="C109" s="23" t="str">
        <f>"30"</f>
        <v>30</v>
      </c>
      <c r="D109" s="23">
        <v>0.25</v>
      </c>
      <c r="E109" s="23">
        <v>0.01</v>
      </c>
      <c r="F109" s="23">
        <v>1.23</v>
      </c>
      <c r="G109" s="23">
        <v>0.02</v>
      </c>
      <c r="H109" s="23">
        <v>2.0299999999999998</v>
      </c>
      <c r="I109" s="23">
        <v>20.100339199999997</v>
      </c>
      <c r="J109" s="21">
        <v>1.02</v>
      </c>
      <c r="K109" s="21">
        <v>0.05</v>
      </c>
      <c r="L109" s="21">
        <v>0</v>
      </c>
      <c r="M109" s="21">
        <v>0</v>
      </c>
      <c r="N109" s="21">
        <v>0.94</v>
      </c>
      <c r="O109" s="21">
        <v>0.96</v>
      </c>
      <c r="P109" s="21">
        <v>0.13</v>
      </c>
      <c r="Q109" s="21">
        <v>0</v>
      </c>
      <c r="R109" s="21">
        <v>0</v>
      </c>
      <c r="S109" s="21">
        <v>0.08</v>
      </c>
      <c r="T109" s="21">
        <v>0.42</v>
      </c>
      <c r="U109" s="21">
        <v>116.76</v>
      </c>
      <c r="V109" s="21">
        <v>28.98</v>
      </c>
      <c r="W109" s="21">
        <v>2.52</v>
      </c>
      <c r="X109" s="21">
        <v>2.23</v>
      </c>
      <c r="Y109" s="21">
        <v>4.5</v>
      </c>
      <c r="Z109" s="21">
        <v>0.1</v>
      </c>
      <c r="AA109" s="21">
        <v>6.73</v>
      </c>
      <c r="AB109" s="21">
        <v>221.78</v>
      </c>
      <c r="AC109" s="21">
        <v>57.41</v>
      </c>
      <c r="AD109" s="21">
        <v>0.08</v>
      </c>
      <c r="AE109" s="21">
        <v>0.01</v>
      </c>
      <c r="AF109" s="21">
        <v>0.01</v>
      </c>
      <c r="AG109" s="21">
        <v>7.0000000000000007E-2</v>
      </c>
      <c r="AH109" s="21">
        <v>0.15</v>
      </c>
      <c r="AI109" s="21">
        <v>0.6</v>
      </c>
      <c r="AJ109" s="21">
        <v>0</v>
      </c>
      <c r="AK109" s="21">
        <v>7.39</v>
      </c>
      <c r="AL109" s="21">
        <v>6.7</v>
      </c>
      <c r="AM109" s="21">
        <v>12.19</v>
      </c>
      <c r="AN109" s="21">
        <v>4.43</v>
      </c>
      <c r="AO109" s="21">
        <v>2.36</v>
      </c>
      <c r="AP109" s="21">
        <v>5.17</v>
      </c>
      <c r="AQ109" s="21">
        <v>1.93</v>
      </c>
      <c r="AR109" s="21">
        <v>7.57</v>
      </c>
      <c r="AS109" s="21">
        <v>5.55</v>
      </c>
      <c r="AT109" s="21">
        <v>6.24</v>
      </c>
      <c r="AU109" s="21">
        <v>7.4</v>
      </c>
      <c r="AV109" s="21">
        <v>3.26</v>
      </c>
      <c r="AW109" s="21">
        <v>5.36</v>
      </c>
      <c r="AX109" s="21">
        <v>46.1</v>
      </c>
      <c r="AY109" s="21">
        <v>0</v>
      </c>
      <c r="AZ109" s="21">
        <v>13.81</v>
      </c>
      <c r="BA109" s="21">
        <v>7.75</v>
      </c>
      <c r="BB109" s="21">
        <v>4.0599999999999996</v>
      </c>
      <c r="BC109" s="21">
        <v>2.94</v>
      </c>
      <c r="BD109" s="21">
        <v>0.06</v>
      </c>
      <c r="BE109" s="21">
        <v>0.01</v>
      </c>
      <c r="BF109" s="21">
        <v>0.01</v>
      </c>
      <c r="BG109" s="21">
        <v>0.03</v>
      </c>
      <c r="BH109" s="21">
        <v>0.04</v>
      </c>
      <c r="BI109" s="21">
        <v>0.13</v>
      </c>
      <c r="BJ109" s="21">
        <v>0</v>
      </c>
      <c r="BK109" s="21">
        <v>0.41</v>
      </c>
      <c r="BL109" s="21">
        <v>0</v>
      </c>
      <c r="BM109" s="21">
        <v>0.13</v>
      </c>
      <c r="BN109" s="21">
        <v>0</v>
      </c>
      <c r="BO109" s="21">
        <v>0</v>
      </c>
      <c r="BP109" s="21">
        <v>0</v>
      </c>
      <c r="BQ109" s="21">
        <v>0.01</v>
      </c>
      <c r="BR109" s="21">
        <v>0.05</v>
      </c>
      <c r="BS109" s="21">
        <v>0.38</v>
      </c>
      <c r="BT109" s="21">
        <v>0</v>
      </c>
      <c r="BU109" s="21">
        <v>0</v>
      </c>
      <c r="BV109" s="21">
        <v>0.02</v>
      </c>
      <c r="BW109" s="21">
        <v>0</v>
      </c>
      <c r="BX109" s="21">
        <v>0</v>
      </c>
      <c r="BY109" s="21">
        <v>0</v>
      </c>
      <c r="BZ109" s="21">
        <v>0</v>
      </c>
      <c r="CA109" s="21">
        <v>0</v>
      </c>
      <c r="CB109" s="21">
        <v>31.7</v>
      </c>
      <c r="CC109" s="23"/>
      <c r="CE109" s="21">
        <v>43.69</v>
      </c>
      <c r="CG109" s="21">
        <v>0</v>
      </c>
      <c r="CH109" s="21">
        <v>0</v>
      </c>
      <c r="CI109" s="21">
        <v>0</v>
      </c>
      <c r="CJ109" s="21">
        <v>0</v>
      </c>
      <c r="CK109" s="21">
        <v>0</v>
      </c>
      <c r="CL109" s="21">
        <v>0</v>
      </c>
      <c r="CM109" s="21">
        <v>0</v>
      </c>
      <c r="CN109" s="21">
        <v>0</v>
      </c>
      <c r="CO109" s="21">
        <v>0</v>
      </c>
      <c r="CP109" s="21">
        <v>0.3</v>
      </c>
      <c r="CQ109" s="21">
        <v>0.3</v>
      </c>
    </row>
    <row r="110" spans="1:95" s="21" customFormat="1" ht="15" x14ac:dyDescent="0.25">
      <c r="A110" s="21" t="s">
        <v>169</v>
      </c>
      <c r="B110" s="22" t="s">
        <v>170</v>
      </c>
      <c r="C110" s="23" t="str">
        <f>"153"</f>
        <v>153</v>
      </c>
      <c r="D110" s="23">
        <v>5.44</v>
      </c>
      <c r="E110" s="23">
        <v>0.02</v>
      </c>
      <c r="F110" s="23">
        <v>2.5099999999999998</v>
      </c>
      <c r="G110" s="23">
        <v>0</v>
      </c>
      <c r="H110" s="23">
        <v>35.090000000000003</v>
      </c>
      <c r="I110" s="23">
        <v>184.26010949999997</v>
      </c>
      <c r="J110" s="21">
        <v>1.71</v>
      </c>
      <c r="K110" s="21">
        <v>0.08</v>
      </c>
      <c r="L110" s="21">
        <v>0.11</v>
      </c>
      <c r="M110" s="21">
        <v>0</v>
      </c>
      <c r="N110" s="21">
        <v>0.98</v>
      </c>
      <c r="O110" s="21">
        <v>32.340000000000003</v>
      </c>
      <c r="P110" s="21">
        <v>1.77</v>
      </c>
      <c r="Q110" s="21">
        <v>0</v>
      </c>
      <c r="R110" s="21">
        <v>0</v>
      </c>
      <c r="S110" s="21">
        <v>0</v>
      </c>
      <c r="T110" s="21">
        <v>0.27</v>
      </c>
      <c r="U110" s="21">
        <v>1.79</v>
      </c>
      <c r="V110" s="21">
        <v>57.22</v>
      </c>
      <c r="W110" s="21">
        <v>9.09</v>
      </c>
      <c r="X110" s="21">
        <v>7.31</v>
      </c>
      <c r="Y110" s="21">
        <v>40.229999999999997</v>
      </c>
      <c r="Z110" s="21">
        <v>0.74</v>
      </c>
      <c r="AA110" s="21">
        <v>10.62</v>
      </c>
      <c r="AB110" s="21">
        <v>9.1199999999999992</v>
      </c>
      <c r="AC110" s="21">
        <v>19.59</v>
      </c>
      <c r="AD110" s="21">
        <v>0.82</v>
      </c>
      <c r="AE110" s="21">
        <v>0.06</v>
      </c>
      <c r="AF110" s="21">
        <v>0.02</v>
      </c>
      <c r="AG110" s="21">
        <v>0.5</v>
      </c>
      <c r="AH110" s="21">
        <v>1.53</v>
      </c>
      <c r="AI110" s="21">
        <v>0</v>
      </c>
      <c r="AJ110" s="21">
        <v>0</v>
      </c>
      <c r="AK110" s="21">
        <v>235.64</v>
      </c>
      <c r="AL110" s="21">
        <v>215.38</v>
      </c>
      <c r="AM110" s="21">
        <v>403.53</v>
      </c>
      <c r="AN110" s="21">
        <v>125.65</v>
      </c>
      <c r="AO110" s="21">
        <v>76.8</v>
      </c>
      <c r="AP110" s="21">
        <v>155.81</v>
      </c>
      <c r="AQ110" s="21">
        <v>50.6</v>
      </c>
      <c r="AR110" s="21">
        <v>250.44</v>
      </c>
      <c r="AS110" s="21">
        <v>165.45</v>
      </c>
      <c r="AT110" s="21">
        <v>199.83</v>
      </c>
      <c r="AU110" s="21">
        <v>170.78</v>
      </c>
      <c r="AV110" s="21">
        <v>100.31</v>
      </c>
      <c r="AW110" s="21">
        <v>175.12</v>
      </c>
      <c r="AX110" s="21">
        <v>1539.27</v>
      </c>
      <c r="AY110" s="21">
        <v>0</v>
      </c>
      <c r="AZ110" s="21">
        <v>484.97</v>
      </c>
      <c r="BA110" s="21">
        <v>250.67</v>
      </c>
      <c r="BB110" s="21">
        <v>125.59</v>
      </c>
      <c r="BC110" s="21">
        <v>99.86</v>
      </c>
      <c r="BD110" s="21">
        <v>0.1</v>
      </c>
      <c r="BE110" s="21">
        <v>0.02</v>
      </c>
      <c r="BF110" s="21">
        <v>0.02</v>
      </c>
      <c r="BG110" s="21">
        <v>0.05</v>
      </c>
      <c r="BH110" s="21">
        <v>0.06</v>
      </c>
      <c r="BI110" s="21">
        <v>0.21</v>
      </c>
      <c r="BJ110" s="21">
        <v>0</v>
      </c>
      <c r="BK110" s="21">
        <v>0.73</v>
      </c>
      <c r="BL110" s="21">
        <v>0</v>
      </c>
      <c r="BM110" s="21">
        <v>0.2</v>
      </c>
      <c r="BN110" s="21">
        <v>0</v>
      </c>
      <c r="BO110" s="21">
        <v>0</v>
      </c>
      <c r="BP110" s="21">
        <v>0</v>
      </c>
      <c r="BQ110" s="21">
        <v>0.02</v>
      </c>
      <c r="BR110" s="21">
        <v>0.08</v>
      </c>
      <c r="BS110" s="21">
        <v>0.61</v>
      </c>
      <c r="BT110" s="21">
        <v>0</v>
      </c>
      <c r="BU110" s="21">
        <v>0</v>
      </c>
      <c r="BV110" s="21">
        <v>0.24</v>
      </c>
      <c r="BW110" s="21">
        <v>0.01</v>
      </c>
      <c r="BX110" s="21">
        <v>0</v>
      </c>
      <c r="BY110" s="21">
        <v>0</v>
      </c>
      <c r="BZ110" s="21">
        <v>0</v>
      </c>
      <c r="CA110" s="21">
        <v>0</v>
      </c>
      <c r="CB110" s="21">
        <v>7.31</v>
      </c>
      <c r="CC110" s="23"/>
      <c r="CE110" s="21">
        <v>12.14</v>
      </c>
      <c r="CG110" s="21">
        <v>0</v>
      </c>
      <c r="CH110" s="21">
        <v>0</v>
      </c>
      <c r="CI110" s="21">
        <v>0</v>
      </c>
      <c r="CJ110" s="21">
        <v>0</v>
      </c>
      <c r="CK110" s="21">
        <v>0</v>
      </c>
      <c r="CL110" s="21">
        <v>0</v>
      </c>
      <c r="CM110" s="21">
        <v>0</v>
      </c>
      <c r="CN110" s="21">
        <v>0</v>
      </c>
      <c r="CO110" s="21">
        <v>0</v>
      </c>
      <c r="CP110" s="21">
        <v>0</v>
      </c>
      <c r="CQ110" s="21">
        <v>0</v>
      </c>
    </row>
    <row r="111" spans="1:95" s="21" customFormat="1" ht="15" x14ac:dyDescent="0.25">
      <c r="A111" s="21" t="s">
        <v>108</v>
      </c>
      <c r="B111" s="22" t="s">
        <v>171</v>
      </c>
      <c r="C111" s="23" t="str">
        <f>"200"</f>
        <v>200</v>
      </c>
      <c r="D111" s="23">
        <v>0.44</v>
      </c>
      <c r="E111" s="23">
        <v>0</v>
      </c>
      <c r="F111" s="23">
        <v>0.1</v>
      </c>
      <c r="G111" s="23">
        <v>0.1</v>
      </c>
      <c r="H111" s="23">
        <v>9.67</v>
      </c>
      <c r="I111" s="23">
        <v>39.970020000000005</v>
      </c>
      <c r="J111" s="21">
        <v>0</v>
      </c>
      <c r="K111" s="21">
        <v>0</v>
      </c>
      <c r="L111" s="21">
        <v>0</v>
      </c>
      <c r="M111" s="21">
        <v>0</v>
      </c>
      <c r="N111" s="21">
        <v>9.35</v>
      </c>
      <c r="O111" s="21">
        <v>0</v>
      </c>
      <c r="P111" s="21">
        <v>0.33</v>
      </c>
      <c r="Q111" s="21">
        <v>0</v>
      </c>
      <c r="R111" s="21">
        <v>0</v>
      </c>
      <c r="S111" s="21">
        <v>0.4</v>
      </c>
      <c r="T111" s="21">
        <v>0.16</v>
      </c>
      <c r="U111" s="21">
        <v>0</v>
      </c>
      <c r="V111" s="21">
        <v>10.3</v>
      </c>
      <c r="W111" s="21">
        <v>2.73</v>
      </c>
      <c r="X111" s="21">
        <v>0.73</v>
      </c>
      <c r="Y111" s="21">
        <v>1.34</v>
      </c>
      <c r="Z111" s="21">
        <v>0.06</v>
      </c>
      <c r="AA111" s="21">
        <v>0</v>
      </c>
      <c r="AB111" s="21">
        <v>0.56000000000000005</v>
      </c>
      <c r="AC111" s="21">
        <v>0.14000000000000001</v>
      </c>
      <c r="AD111" s="21">
        <v>0.01</v>
      </c>
      <c r="AE111" s="21">
        <v>0</v>
      </c>
      <c r="AF111" s="21">
        <v>0</v>
      </c>
      <c r="AG111" s="21">
        <v>0.01</v>
      </c>
      <c r="AH111" s="21">
        <v>0.01</v>
      </c>
      <c r="AI111" s="21">
        <v>1.1200000000000001</v>
      </c>
      <c r="AJ111" s="21">
        <v>0</v>
      </c>
      <c r="AK111" s="21">
        <v>0</v>
      </c>
      <c r="AL111" s="21">
        <v>0</v>
      </c>
      <c r="AM111" s="21">
        <v>0</v>
      </c>
      <c r="AN111" s="21">
        <v>0</v>
      </c>
      <c r="AO111" s="21">
        <v>0</v>
      </c>
      <c r="AP111" s="21">
        <v>0</v>
      </c>
      <c r="AQ111" s="21">
        <v>0</v>
      </c>
      <c r="AR111" s="21">
        <v>0</v>
      </c>
      <c r="AS111" s="21">
        <v>0</v>
      </c>
      <c r="AT111" s="21">
        <v>0</v>
      </c>
      <c r="AU111" s="21">
        <v>0</v>
      </c>
      <c r="AV111" s="21">
        <v>0</v>
      </c>
      <c r="AW111" s="21">
        <v>0</v>
      </c>
      <c r="AX111" s="21">
        <v>0</v>
      </c>
      <c r="AY111" s="21">
        <v>0</v>
      </c>
      <c r="AZ111" s="21">
        <v>0</v>
      </c>
      <c r="BA111" s="21">
        <v>0</v>
      </c>
      <c r="BB111" s="21">
        <v>0</v>
      </c>
      <c r="BC111" s="21">
        <v>0</v>
      </c>
      <c r="BD111" s="21">
        <v>0</v>
      </c>
      <c r="BE111" s="21">
        <v>0</v>
      </c>
      <c r="BF111" s="21">
        <v>0</v>
      </c>
      <c r="BG111" s="21">
        <v>0</v>
      </c>
      <c r="BH111" s="21">
        <v>0</v>
      </c>
      <c r="BI111" s="21">
        <v>0</v>
      </c>
      <c r="BJ111" s="21">
        <v>0</v>
      </c>
      <c r="BK111" s="21">
        <v>0</v>
      </c>
      <c r="BL111" s="21">
        <v>0</v>
      </c>
      <c r="BM111" s="21">
        <v>0</v>
      </c>
      <c r="BN111" s="21">
        <v>0</v>
      </c>
      <c r="BO111" s="21">
        <v>0</v>
      </c>
      <c r="BP111" s="21">
        <v>0</v>
      </c>
      <c r="BQ111" s="21">
        <v>0</v>
      </c>
      <c r="BR111" s="21">
        <v>0</v>
      </c>
      <c r="BS111" s="21">
        <v>0</v>
      </c>
      <c r="BT111" s="21">
        <v>0</v>
      </c>
      <c r="BU111" s="21">
        <v>0</v>
      </c>
      <c r="BV111" s="21">
        <v>0</v>
      </c>
      <c r="BW111" s="21">
        <v>0</v>
      </c>
      <c r="BX111" s="21">
        <v>0</v>
      </c>
      <c r="BY111" s="21">
        <v>0</v>
      </c>
      <c r="BZ111" s="21">
        <v>0</v>
      </c>
      <c r="CA111" s="21">
        <v>0</v>
      </c>
      <c r="CB111" s="21">
        <v>189.33</v>
      </c>
      <c r="CC111" s="23"/>
      <c r="CE111" s="21">
        <v>0.09</v>
      </c>
      <c r="CG111" s="21">
        <v>0</v>
      </c>
      <c r="CH111" s="21">
        <v>0</v>
      </c>
      <c r="CI111" s="21">
        <v>0</v>
      </c>
      <c r="CJ111" s="21">
        <v>0</v>
      </c>
      <c r="CK111" s="21">
        <v>0</v>
      </c>
      <c r="CL111" s="21">
        <v>0</v>
      </c>
      <c r="CM111" s="21">
        <v>0</v>
      </c>
      <c r="CN111" s="21">
        <v>0</v>
      </c>
      <c r="CO111" s="21">
        <v>0</v>
      </c>
      <c r="CP111" s="21">
        <v>9</v>
      </c>
      <c r="CQ111" s="21">
        <v>0</v>
      </c>
    </row>
    <row r="112" spans="1:95" s="21" customFormat="1" ht="15" x14ac:dyDescent="0.25">
      <c r="A112" s="21" t="s">
        <v>104</v>
      </c>
      <c r="B112" s="22" t="s">
        <v>130</v>
      </c>
      <c r="C112" s="23" t="str">
        <f>"15"</f>
        <v>15</v>
      </c>
      <c r="D112" s="23">
        <v>0.42</v>
      </c>
      <c r="E112" s="23">
        <v>0</v>
      </c>
      <c r="F112" s="23">
        <v>0.02</v>
      </c>
      <c r="G112" s="23">
        <v>0</v>
      </c>
      <c r="H112" s="23">
        <v>5.53</v>
      </c>
      <c r="I112" s="23">
        <v>24.154799999999998</v>
      </c>
      <c r="J112" s="21">
        <v>0.03</v>
      </c>
      <c r="K112" s="21">
        <v>0</v>
      </c>
      <c r="L112" s="21">
        <v>0</v>
      </c>
      <c r="M112" s="21">
        <v>0</v>
      </c>
      <c r="N112" s="21">
        <v>0.1</v>
      </c>
      <c r="O112" s="21">
        <v>5.19</v>
      </c>
      <c r="P112" s="21">
        <v>0.24</v>
      </c>
      <c r="Q112" s="21">
        <v>0</v>
      </c>
      <c r="R112" s="21">
        <v>0</v>
      </c>
      <c r="S112" s="21">
        <v>0.05</v>
      </c>
      <c r="T112" s="21">
        <v>0.26</v>
      </c>
      <c r="U112" s="21">
        <v>74.849999999999994</v>
      </c>
      <c r="V112" s="21">
        <v>13.95</v>
      </c>
      <c r="W112" s="21">
        <v>3</v>
      </c>
      <c r="X112" s="21">
        <v>2.1</v>
      </c>
      <c r="Y112" s="21">
        <v>9.75</v>
      </c>
      <c r="Z112" s="21">
        <v>0.17</v>
      </c>
      <c r="AA112" s="21">
        <v>0</v>
      </c>
      <c r="AB112" s="21">
        <v>0</v>
      </c>
      <c r="AC112" s="21">
        <v>0</v>
      </c>
      <c r="AD112" s="21">
        <v>0.17</v>
      </c>
      <c r="AE112" s="21">
        <v>0.02</v>
      </c>
      <c r="AF112" s="21">
        <v>0</v>
      </c>
      <c r="AG112" s="21">
        <v>0.14000000000000001</v>
      </c>
      <c r="AH112" s="21">
        <v>0.33</v>
      </c>
      <c r="AI112" s="21">
        <v>0</v>
      </c>
      <c r="AJ112" s="21">
        <v>0</v>
      </c>
      <c r="AK112" s="21">
        <v>52.2</v>
      </c>
      <c r="AL112" s="21">
        <v>47.7</v>
      </c>
      <c r="AM112" s="21">
        <v>89.1</v>
      </c>
      <c r="AN112" s="21">
        <v>28.35</v>
      </c>
      <c r="AO112" s="21">
        <v>17.100000000000001</v>
      </c>
      <c r="AP112" s="21">
        <v>34.65</v>
      </c>
      <c r="AQ112" s="21">
        <v>11.1</v>
      </c>
      <c r="AR112" s="21">
        <v>55.2</v>
      </c>
      <c r="AS112" s="21">
        <v>36.450000000000003</v>
      </c>
      <c r="AT112" s="21">
        <v>44.25</v>
      </c>
      <c r="AU112" s="21">
        <v>37.799999999999997</v>
      </c>
      <c r="AV112" s="21">
        <v>22.2</v>
      </c>
      <c r="AW112" s="21">
        <v>38.700000000000003</v>
      </c>
      <c r="AX112" s="21">
        <v>338.1</v>
      </c>
      <c r="AY112" s="21">
        <v>0</v>
      </c>
      <c r="AZ112" s="21">
        <v>106.35</v>
      </c>
      <c r="BA112" s="21">
        <v>55.2</v>
      </c>
      <c r="BB112" s="21">
        <v>28.05</v>
      </c>
      <c r="BC112" s="21">
        <v>22.05</v>
      </c>
      <c r="BD112" s="21">
        <v>0</v>
      </c>
      <c r="BE112" s="21">
        <v>0</v>
      </c>
      <c r="BF112" s="21">
        <v>0</v>
      </c>
      <c r="BG112" s="21">
        <v>0</v>
      </c>
      <c r="BH112" s="21">
        <v>0</v>
      </c>
      <c r="BI112" s="21">
        <v>0.02</v>
      </c>
      <c r="BJ112" s="21">
        <v>0</v>
      </c>
      <c r="BK112" s="21">
        <v>0</v>
      </c>
      <c r="BL112" s="21">
        <v>0</v>
      </c>
      <c r="BM112" s="21">
        <v>0</v>
      </c>
      <c r="BN112" s="21">
        <v>0.01</v>
      </c>
      <c r="BO112" s="21">
        <v>0</v>
      </c>
      <c r="BP112" s="21">
        <v>0</v>
      </c>
      <c r="BQ112" s="21">
        <v>0</v>
      </c>
      <c r="BR112" s="21">
        <v>0</v>
      </c>
      <c r="BS112" s="21">
        <v>0.01</v>
      </c>
      <c r="BT112" s="21">
        <v>0</v>
      </c>
      <c r="BU112" s="21">
        <v>0</v>
      </c>
      <c r="BV112" s="21">
        <v>0.05</v>
      </c>
      <c r="BW112" s="21">
        <v>0</v>
      </c>
      <c r="BX112" s="21">
        <v>0</v>
      </c>
      <c r="BY112" s="21">
        <v>0</v>
      </c>
      <c r="BZ112" s="21">
        <v>0</v>
      </c>
      <c r="CA112" s="21">
        <v>0</v>
      </c>
      <c r="CB112" s="21">
        <v>5.67</v>
      </c>
      <c r="CC112" s="23"/>
      <c r="CE112" s="21">
        <v>0</v>
      </c>
      <c r="CG112" s="21">
        <v>0</v>
      </c>
      <c r="CH112" s="21">
        <v>0</v>
      </c>
      <c r="CI112" s="21">
        <v>0</v>
      </c>
      <c r="CJ112" s="21">
        <v>0</v>
      </c>
      <c r="CK112" s="21">
        <v>0</v>
      </c>
      <c r="CL112" s="21">
        <v>0</v>
      </c>
      <c r="CM112" s="21">
        <v>0</v>
      </c>
      <c r="CN112" s="21">
        <v>0</v>
      </c>
      <c r="CO112" s="21">
        <v>0</v>
      </c>
      <c r="CP112" s="21">
        <v>0</v>
      </c>
      <c r="CQ112" s="21">
        <v>0</v>
      </c>
    </row>
    <row r="113" spans="1:95" s="18" customFormat="1" ht="15" x14ac:dyDescent="0.25">
      <c r="A113" s="18" t="s">
        <v>109</v>
      </c>
      <c r="B113" s="19" t="s">
        <v>131</v>
      </c>
      <c r="C113" s="20" t="str">
        <f>"20"</f>
        <v>20</v>
      </c>
      <c r="D113" s="20">
        <v>0.26</v>
      </c>
      <c r="E113" s="20">
        <v>0</v>
      </c>
      <c r="F113" s="20">
        <v>0.12</v>
      </c>
      <c r="G113" s="20">
        <v>0</v>
      </c>
      <c r="H113" s="20">
        <v>3.74</v>
      </c>
      <c r="I113" s="20">
        <v>17.707000000000001</v>
      </c>
      <c r="J113" s="18">
        <v>0.04</v>
      </c>
      <c r="K113" s="18">
        <v>0</v>
      </c>
      <c r="L113" s="18">
        <v>0</v>
      </c>
      <c r="M113" s="18">
        <v>0</v>
      </c>
      <c r="N113" s="18">
        <v>0.1</v>
      </c>
      <c r="O113" s="18">
        <v>3.48</v>
      </c>
      <c r="P113" s="18">
        <v>0.16</v>
      </c>
      <c r="Q113" s="18">
        <v>0</v>
      </c>
      <c r="R113" s="18">
        <v>0</v>
      </c>
      <c r="S113" s="18">
        <v>0.2</v>
      </c>
      <c r="T113" s="18">
        <v>0</v>
      </c>
      <c r="U113" s="18">
        <v>122</v>
      </c>
      <c r="V113" s="18">
        <v>49</v>
      </c>
      <c r="W113" s="18">
        <v>7</v>
      </c>
      <c r="X113" s="18">
        <v>9.4</v>
      </c>
      <c r="Y113" s="18">
        <v>31.6</v>
      </c>
      <c r="Z113" s="18">
        <v>0.78</v>
      </c>
      <c r="AA113" s="18">
        <v>0</v>
      </c>
      <c r="AB113" s="18">
        <v>1</v>
      </c>
      <c r="AC113" s="18">
        <v>0.2</v>
      </c>
      <c r="AD113" s="18">
        <v>0.28000000000000003</v>
      </c>
      <c r="AE113" s="18">
        <v>0.04</v>
      </c>
      <c r="AF113" s="18">
        <v>0.02</v>
      </c>
      <c r="AG113" s="18">
        <v>0.14000000000000001</v>
      </c>
      <c r="AH113" s="18">
        <v>0.4</v>
      </c>
      <c r="AI113" s="18">
        <v>0</v>
      </c>
      <c r="AJ113" s="18">
        <v>0</v>
      </c>
      <c r="AK113" s="18">
        <v>64.400000000000006</v>
      </c>
      <c r="AL113" s="18">
        <v>49.6</v>
      </c>
      <c r="AM113" s="18">
        <v>85.4</v>
      </c>
      <c r="AN113" s="18">
        <v>44.6</v>
      </c>
      <c r="AO113" s="18">
        <v>18.600000000000001</v>
      </c>
      <c r="AP113" s="18">
        <v>39.6</v>
      </c>
      <c r="AQ113" s="18">
        <v>16</v>
      </c>
      <c r="AR113" s="18">
        <v>74.2</v>
      </c>
      <c r="AS113" s="18">
        <v>59.4</v>
      </c>
      <c r="AT113" s="18">
        <v>58.2</v>
      </c>
      <c r="AU113" s="18">
        <v>92.8</v>
      </c>
      <c r="AV113" s="18">
        <v>24.8</v>
      </c>
      <c r="AW113" s="18">
        <v>62</v>
      </c>
      <c r="AX113" s="18">
        <v>305.8</v>
      </c>
      <c r="AY113" s="18">
        <v>0</v>
      </c>
      <c r="AZ113" s="18">
        <v>105.2</v>
      </c>
      <c r="BA113" s="18">
        <v>58.2</v>
      </c>
      <c r="BB113" s="18">
        <v>36</v>
      </c>
      <c r="BC113" s="18">
        <v>26</v>
      </c>
      <c r="BD113" s="18">
        <v>0</v>
      </c>
      <c r="BE113" s="18">
        <v>0</v>
      </c>
      <c r="BF113" s="18">
        <v>0</v>
      </c>
      <c r="BG113" s="18">
        <v>0</v>
      </c>
      <c r="BH113" s="18">
        <v>0</v>
      </c>
      <c r="BI113" s="18">
        <v>0</v>
      </c>
      <c r="BJ113" s="18">
        <v>0</v>
      </c>
      <c r="BK113" s="18">
        <v>0.03</v>
      </c>
      <c r="BL113" s="18">
        <v>0</v>
      </c>
      <c r="BM113" s="18">
        <v>0</v>
      </c>
      <c r="BN113" s="18">
        <v>0</v>
      </c>
      <c r="BO113" s="18">
        <v>0</v>
      </c>
      <c r="BP113" s="18">
        <v>0</v>
      </c>
      <c r="BQ113" s="18">
        <v>0</v>
      </c>
      <c r="BR113" s="18">
        <v>0</v>
      </c>
      <c r="BS113" s="18">
        <v>0.02</v>
      </c>
      <c r="BT113" s="18">
        <v>0</v>
      </c>
      <c r="BU113" s="18">
        <v>0</v>
      </c>
      <c r="BV113" s="18">
        <v>0.1</v>
      </c>
      <c r="BW113" s="18">
        <v>0.02</v>
      </c>
      <c r="BX113" s="18">
        <v>0</v>
      </c>
      <c r="BY113" s="18">
        <v>0</v>
      </c>
      <c r="BZ113" s="18">
        <v>0</v>
      </c>
      <c r="CA113" s="18">
        <v>0</v>
      </c>
      <c r="CB113" s="18">
        <v>9.4</v>
      </c>
      <c r="CC113" s="20"/>
      <c r="CE113" s="18">
        <v>0.17</v>
      </c>
      <c r="CG113" s="18">
        <v>0</v>
      </c>
      <c r="CH113" s="18">
        <v>0</v>
      </c>
      <c r="CI113" s="18">
        <v>0</v>
      </c>
      <c r="CJ113" s="18">
        <v>0</v>
      </c>
      <c r="CK113" s="18">
        <v>0</v>
      </c>
      <c r="CL113" s="18">
        <v>0</v>
      </c>
      <c r="CM113" s="18">
        <v>0</v>
      </c>
      <c r="CN113" s="18">
        <v>0</v>
      </c>
      <c r="CO113" s="18">
        <v>0</v>
      </c>
      <c r="CP113" s="18">
        <v>0</v>
      </c>
      <c r="CQ113" s="18">
        <v>0</v>
      </c>
    </row>
    <row r="114" spans="1:95" s="26" customFormat="1" ht="15" x14ac:dyDescent="0.25">
      <c r="A114" s="5"/>
      <c r="B114" s="24" t="s">
        <v>91</v>
      </c>
      <c r="C114" s="25"/>
      <c r="D114" s="25">
        <v>30.3</v>
      </c>
      <c r="E114" s="25">
        <v>14.87</v>
      </c>
      <c r="F114" s="25">
        <v>33.42</v>
      </c>
      <c r="G114" s="25">
        <v>4.7</v>
      </c>
      <c r="H114" s="25">
        <v>100.2</v>
      </c>
      <c r="I114" s="25">
        <v>808.31</v>
      </c>
      <c r="J114" s="26">
        <v>11.07</v>
      </c>
      <c r="K114" s="26">
        <v>8.6</v>
      </c>
      <c r="L114" s="26">
        <v>3.98</v>
      </c>
      <c r="M114" s="26">
        <v>0</v>
      </c>
      <c r="N114" s="26">
        <v>19.079999999999998</v>
      </c>
      <c r="O114" s="26">
        <v>69.33</v>
      </c>
      <c r="P114" s="26">
        <v>11.79</v>
      </c>
      <c r="Q114" s="26">
        <v>0</v>
      </c>
      <c r="R114" s="26">
        <v>0</v>
      </c>
      <c r="S114" s="26">
        <v>2.0099999999999998</v>
      </c>
      <c r="T114" s="26">
        <v>8.11</v>
      </c>
      <c r="U114" s="26">
        <v>1856.06</v>
      </c>
      <c r="V114" s="26">
        <v>1107.1199999999999</v>
      </c>
      <c r="W114" s="26">
        <v>284.81</v>
      </c>
      <c r="X114" s="26">
        <v>105.85</v>
      </c>
      <c r="Y114" s="26">
        <v>464.17</v>
      </c>
      <c r="Z114" s="26">
        <v>6.13</v>
      </c>
      <c r="AA114" s="26">
        <v>106.15</v>
      </c>
      <c r="AB114" s="26">
        <v>2745.84</v>
      </c>
      <c r="AC114" s="26">
        <v>681.8</v>
      </c>
      <c r="AD114" s="26">
        <v>7.78</v>
      </c>
      <c r="AE114" s="26">
        <v>0.43</v>
      </c>
      <c r="AF114" s="26">
        <v>0.38</v>
      </c>
      <c r="AG114" s="26">
        <v>5</v>
      </c>
      <c r="AH114" s="26">
        <v>7.91</v>
      </c>
      <c r="AI114" s="26">
        <v>13.98</v>
      </c>
      <c r="AJ114" s="26">
        <v>0</v>
      </c>
      <c r="AK114" s="26">
        <v>995.39</v>
      </c>
      <c r="AL114" s="26">
        <v>872.06</v>
      </c>
      <c r="AM114" s="26">
        <v>1545.94</v>
      </c>
      <c r="AN114" s="26">
        <v>984.23</v>
      </c>
      <c r="AO114" s="26">
        <v>341.88</v>
      </c>
      <c r="AP114" s="26">
        <v>705.87</v>
      </c>
      <c r="AQ114" s="26">
        <v>301.16000000000003</v>
      </c>
      <c r="AR114" s="26">
        <v>964.63</v>
      </c>
      <c r="AS114" s="26">
        <v>750.55</v>
      </c>
      <c r="AT114" s="26">
        <v>1005.49</v>
      </c>
      <c r="AU114" s="26">
        <v>1307.3399999999999</v>
      </c>
      <c r="AV114" s="26">
        <v>435.75</v>
      </c>
      <c r="AW114" s="26">
        <v>657.58</v>
      </c>
      <c r="AX114" s="26">
        <v>4223.28</v>
      </c>
      <c r="AY114" s="26">
        <v>2.85</v>
      </c>
      <c r="AZ114" s="26">
        <v>1399.53</v>
      </c>
      <c r="BA114" s="26">
        <v>958.54</v>
      </c>
      <c r="BB114" s="26">
        <v>675.21</v>
      </c>
      <c r="BC114" s="26">
        <v>303.10000000000002</v>
      </c>
      <c r="BD114" s="26">
        <v>0.35</v>
      </c>
      <c r="BE114" s="26">
        <v>0.09</v>
      </c>
      <c r="BF114" s="26">
        <v>0.13</v>
      </c>
      <c r="BG114" s="26">
        <v>0.35</v>
      </c>
      <c r="BH114" s="26">
        <v>0.43</v>
      </c>
      <c r="BI114" s="26">
        <v>1.28</v>
      </c>
      <c r="BJ114" s="26">
        <v>0.06</v>
      </c>
      <c r="BK114" s="26">
        <v>4.34</v>
      </c>
      <c r="BL114" s="26">
        <v>0.02</v>
      </c>
      <c r="BM114" s="26">
        <v>1.53</v>
      </c>
      <c r="BN114" s="26">
        <v>7.0000000000000007E-2</v>
      </c>
      <c r="BO114" s="26">
        <v>0.08</v>
      </c>
      <c r="BP114" s="26">
        <v>0</v>
      </c>
      <c r="BQ114" s="26">
        <v>0.08</v>
      </c>
      <c r="BR114" s="26">
        <v>0.39</v>
      </c>
      <c r="BS114" s="26">
        <v>5.93</v>
      </c>
      <c r="BT114" s="26">
        <v>0</v>
      </c>
      <c r="BU114" s="26">
        <v>0</v>
      </c>
      <c r="BV114" s="26">
        <v>8.33</v>
      </c>
      <c r="BW114" s="26">
        <v>0.05</v>
      </c>
      <c r="BX114" s="26">
        <v>0</v>
      </c>
      <c r="BY114" s="26">
        <v>0</v>
      </c>
      <c r="BZ114" s="26">
        <v>0</v>
      </c>
      <c r="CA114" s="26">
        <v>0</v>
      </c>
      <c r="CB114" s="26">
        <v>634.65</v>
      </c>
      <c r="CC114" s="25"/>
      <c r="CD114" s="26" t="e">
        <f>$I$30/$I$45*100</f>
        <v>#DIV/0!</v>
      </c>
      <c r="CE114" s="26">
        <v>563.79</v>
      </c>
      <c r="CG114" s="26">
        <v>0</v>
      </c>
      <c r="CH114" s="26">
        <v>0</v>
      </c>
      <c r="CI114" s="26">
        <v>0</v>
      </c>
      <c r="CJ114" s="26">
        <v>0</v>
      </c>
      <c r="CK114" s="26">
        <v>0</v>
      </c>
      <c r="CL114" s="26">
        <v>0</v>
      </c>
      <c r="CM114" s="26">
        <v>0</v>
      </c>
      <c r="CN114" s="26">
        <v>0</v>
      </c>
      <c r="CO114" s="26">
        <v>0</v>
      </c>
      <c r="CP114" s="26">
        <v>9.3000000000000007</v>
      </c>
      <c r="CQ114" s="26">
        <v>1.95</v>
      </c>
    </row>
    <row r="115" spans="1:95" s="5" customFormat="1" ht="15" x14ac:dyDescent="0.25">
      <c r="A115" s="13"/>
      <c r="B115" s="17" t="s">
        <v>92</v>
      </c>
      <c r="C115" s="11"/>
      <c r="D115" s="11"/>
      <c r="E115" s="11"/>
      <c r="F115" s="11"/>
      <c r="G115" s="11"/>
      <c r="H115" s="11"/>
      <c r="I115" s="11"/>
      <c r="CC115" s="11"/>
    </row>
    <row r="116" spans="1:95" s="21" customFormat="1" ht="15" x14ac:dyDescent="0.25">
      <c r="A116" s="18" t="s">
        <v>104</v>
      </c>
      <c r="B116" s="22" t="s">
        <v>130</v>
      </c>
      <c r="C116" s="23" t="str">
        <f>"35"</f>
        <v>35</v>
      </c>
      <c r="D116" s="23">
        <v>0.98</v>
      </c>
      <c r="E116" s="23">
        <v>0</v>
      </c>
      <c r="F116" s="23">
        <v>0.06</v>
      </c>
      <c r="G116" s="23">
        <v>0</v>
      </c>
      <c r="H116" s="23">
        <v>12.89</v>
      </c>
      <c r="I116" s="23">
        <v>56.36119999999999</v>
      </c>
      <c r="J116" s="21">
        <v>7.0000000000000007E-2</v>
      </c>
      <c r="K116" s="21">
        <v>0</v>
      </c>
      <c r="L116" s="21">
        <v>0</v>
      </c>
      <c r="M116" s="21">
        <v>0</v>
      </c>
      <c r="N116" s="21">
        <v>0.22</v>
      </c>
      <c r="O116" s="21">
        <v>12.11</v>
      </c>
      <c r="P116" s="21">
        <v>0.56000000000000005</v>
      </c>
      <c r="Q116" s="21">
        <v>0</v>
      </c>
      <c r="R116" s="21">
        <v>0</v>
      </c>
      <c r="S116" s="21">
        <v>0.11</v>
      </c>
      <c r="T116" s="21">
        <v>0.6</v>
      </c>
      <c r="U116" s="21">
        <v>174.65</v>
      </c>
      <c r="V116" s="21">
        <v>32.549999999999997</v>
      </c>
      <c r="W116" s="21">
        <v>7</v>
      </c>
      <c r="X116" s="21">
        <v>4.9000000000000004</v>
      </c>
      <c r="Y116" s="21">
        <v>22.75</v>
      </c>
      <c r="Z116" s="21">
        <v>0.39</v>
      </c>
      <c r="AA116" s="21">
        <v>0</v>
      </c>
      <c r="AB116" s="21">
        <v>0</v>
      </c>
      <c r="AC116" s="21">
        <v>0</v>
      </c>
      <c r="AD116" s="21">
        <v>0.39</v>
      </c>
      <c r="AE116" s="21">
        <v>0.04</v>
      </c>
      <c r="AF116" s="21">
        <v>0.01</v>
      </c>
      <c r="AG116" s="21">
        <v>0.32</v>
      </c>
      <c r="AH116" s="21">
        <v>0.77</v>
      </c>
      <c r="AI116" s="21">
        <v>0</v>
      </c>
      <c r="AJ116" s="21">
        <v>0</v>
      </c>
      <c r="AK116" s="21">
        <v>121.8</v>
      </c>
      <c r="AL116" s="21">
        <v>111.3</v>
      </c>
      <c r="AM116" s="21">
        <v>207.9</v>
      </c>
      <c r="AN116" s="21">
        <v>66.150000000000006</v>
      </c>
      <c r="AO116" s="21">
        <v>39.9</v>
      </c>
      <c r="AP116" s="21">
        <v>80.849999999999994</v>
      </c>
      <c r="AQ116" s="21">
        <v>25.9</v>
      </c>
      <c r="AR116" s="21">
        <v>128.80000000000001</v>
      </c>
      <c r="AS116" s="21">
        <v>85.05</v>
      </c>
      <c r="AT116" s="21">
        <v>103.25</v>
      </c>
      <c r="AU116" s="21">
        <v>88.2</v>
      </c>
      <c r="AV116" s="21">
        <v>51.8</v>
      </c>
      <c r="AW116" s="21">
        <v>90.3</v>
      </c>
      <c r="AX116" s="21">
        <v>788.9</v>
      </c>
      <c r="AY116" s="21">
        <v>0</v>
      </c>
      <c r="AZ116" s="21">
        <v>248.15</v>
      </c>
      <c r="BA116" s="21">
        <v>128.80000000000001</v>
      </c>
      <c r="BB116" s="21">
        <v>65.45</v>
      </c>
      <c r="BC116" s="21">
        <v>51.45</v>
      </c>
      <c r="BD116" s="21">
        <v>0</v>
      </c>
      <c r="BE116" s="21">
        <v>0</v>
      </c>
      <c r="BF116" s="21">
        <v>0</v>
      </c>
      <c r="BG116" s="21">
        <v>0</v>
      </c>
      <c r="BH116" s="21">
        <v>0</v>
      </c>
      <c r="BI116" s="21">
        <v>0.04</v>
      </c>
      <c r="BJ116" s="21">
        <v>0</v>
      </c>
      <c r="BK116" s="21">
        <v>0</v>
      </c>
      <c r="BL116" s="21">
        <v>0</v>
      </c>
      <c r="BM116" s="21">
        <v>0</v>
      </c>
      <c r="BN116" s="21">
        <v>0.03</v>
      </c>
      <c r="BO116" s="21">
        <v>0</v>
      </c>
      <c r="BP116" s="21">
        <v>0</v>
      </c>
      <c r="BQ116" s="21">
        <v>0</v>
      </c>
      <c r="BR116" s="21">
        <v>0</v>
      </c>
      <c r="BS116" s="21">
        <v>0.03</v>
      </c>
      <c r="BT116" s="21">
        <v>0</v>
      </c>
      <c r="BU116" s="21">
        <v>0</v>
      </c>
      <c r="BV116" s="21">
        <v>0.12</v>
      </c>
      <c r="BW116" s="21">
        <v>0.01</v>
      </c>
      <c r="BX116" s="21">
        <v>0</v>
      </c>
      <c r="BY116" s="21">
        <v>0</v>
      </c>
      <c r="BZ116" s="21">
        <v>0</v>
      </c>
      <c r="CA116" s="21">
        <v>0</v>
      </c>
      <c r="CB116" s="21">
        <v>13.23</v>
      </c>
      <c r="CC116" s="23"/>
      <c r="CE116" s="21">
        <v>0</v>
      </c>
      <c r="CG116" s="21">
        <v>0</v>
      </c>
      <c r="CH116" s="21">
        <v>0</v>
      </c>
      <c r="CI116" s="21">
        <v>0</v>
      </c>
      <c r="CJ116" s="21">
        <v>0</v>
      </c>
      <c r="CK116" s="21">
        <v>0</v>
      </c>
      <c r="CL116" s="21">
        <v>0</v>
      </c>
      <c r="CM116" s="21">
        <v>0</v>
      </c>
      <c r="CN116" s="21">
        <v>0</v>
      </c>
      <c r="CO116" s="21">
        <v>0</v>
      </c>
      <c r="CP116" s="21">
        <v>0</v>
      </c>
      <c r="CQ116" s="21">
        <v>0</v>
      </c>
    </row>
    <row r="117" spans="1:95" s="21" customFormat="1" ht="15" x14ac:dyDescent="0.25">
      <c r="A117" s="21" t="s">
        <v>101</v>
      </c>
      <c r="B117" s="22" t="s">
        <v>85</v>
      </c>
      <c r="C117" s="23" t="str">
        <f>"10"</f>
        <v>10</v>
      </c>
      <c r="D117" s="23">
        <v>2.63</v>
      </c>
      <c r="E117" s="23">
        <v>2.63</v>
      </c>
      <c r="F117" s="23">
        <v>2.66</v>
      </c>
      <c r="G117" s="23">
        <v>0</v>
      </c>
      <c r="H117" s="23">
        <v>0</v>
      </c>
      <c r="I117" s="23">
        <v>35.06</v>
      </c>
      <c r="J117" s="21">
        <v>1.53</v>
      </c>
      <c r="K117" s="21">
        <v>0</v>
      </c>
      <c r="L117" s="21">
        <v>1.53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0.2</v>
      </c>
      <c r="T117" s="21">
        <v>0.43</v>
      </c>
      <c r="U117" s="21">
        <v>0</v>
      </c>
      <c r="V117" s="21">
        <v>10</v>
      </c>
      <c r="W117" s="21">
        <v>100</v>
      </c>
      <c r="X117" s="21">
        <v>5.5</v>
      </c>
      <c r="Y117" s="21">
        <v>60</v>
      </c>
      <c r="Z117" s="21">
        <v>7.0000000000000007E-2</v>
      </c>
      <c r="AA117" s="21">
        <v>21</v>
      </c>
      <c r="AB117" s="21">
        <v>17</v>
      </c>
      <c r="AC117" s="21">
        <v>23.8</v>
      </c>
      <c r="AD117" s="21">
        <v>0.04</v>
      </c>
      <c r="AE117" s="21">
        <v>0</v>
      </c>
      <c r="AF117" s="21">
        <v>0.04</v>
      </c>
      <c r="AG117" s="21">
        <v>0.02</v>
      </c>
      <c r="AH117" s="21">
        <v>0.68</v>
      </c>
      <c r="AI117" s="21">
        <v>7.0000000000000007E-2</v>
      </c>
      <c r="AJ117" s="21">
        <v>0</v>
      </c>
      <c r="AK117" s="21">
        <v>157</v>
      </c>
      <c r="AL117" s="21">
        <v>117</v>
      </c>
      <c r="AM117" s="21">
        <v>230</v>
      </c>
      <c r="AN117" s="21">
        <v>158</v>
      </c>
      <c r="AO117" s="21">
        <v>56</v>
      </c>
      <c r="AP117" s="21">
        <v>95</v>
      </c>
      <c r="AQ117" s="21">
        <v>70</v>
      </c>
      <c r="AR117" s="21">
        <v>134</v>
      </c>
      <c r="AS117" s="21">
        <v>76</v>
      </c>
      <c r="AT117" s="21">
        <v>87</v>
      </c>
      <c r="AU117" s="21">
        <v>156</v>
      </c>
      <c r="AV117" s="21">
        <v>70</v>
      </c>
      <c r="AW117" s="21">
        <v>51</v>
      </c>
      <c r="AX117" s="21">
        <v>517</v>
      </c>
      <c r="AY117" s="21">
        <v>0</v>
      </c>
      <c r="AZ117" s="21">
        <v>273</v>
      </c>
      <c r="BA117" s="21">
        <v>129</v>
      </c>
      <c r="BB117" s="21">
        <v>139</v>
      </c>
      <c r="BC117" s="21">
        <v>21.5</v>
      </c>
      <c r="BD117" s="21">
        <v>0</v>
      </c>
      <c r="BE117" s="21">
        <v>0.01</v>
      </c>
      <c r="BF117" s="21">
        <v>0.04</v>
      </c>
      <c r="BG117" s="21">
        <v>0.11</v>
      </c>
      <c r="BH117" s="21">
        <v>0.13</v>
      </c>
      <c r="BI117" s="21">
        <v>0.33</v>
      </c>
      <c r="BJ117" s="21">
        <v>0.04</v>
      </c>
      <c r="BK117" s="21">
        <v>0.7</v>
      </c>
      <c r="BL117" s="21">
        <v>0.01</v>
      </c>
      <c r="BM117" s="21">
        <v>0.16</v>
      </c>
      <c r="BN117" s="21">
        <v>0.01</v>
      </c>
      <c r="BO117" s="21">
        <v>0</v>
      </c>
      <c r="BP117" s="21">
        <v>0</v>
      </c>
      <c r="BQ117" s="21">
        <v>0</v>
      </c>
      <c r="BR117" s="21">
        <v>7.0000000000000007E-2</v>
      </c>
      <c r="BS117" s="21">
        <v>0.52</v>
      </c>
      <c r="BT117" s="21">
        <v>0</v>
      </c>
      <c r="BU117" s="21">
        <v>0</v>
      </c>
      <c r="BV117" s="21">
        <v>7.0000000000000007E-2</v>
      </c>
      <c r="BW117" s="21">
        <v>0</v>
      </c>
      <c r="BX117" s="21">
        <v>0</v>
      </c>
      <c r="BY117" s="21">
        <v>0</v>
      </c>
      <c r="BZ117" s="21">
        <v>0</v>
      </c>
      <c r="CA117" s="21">
        <v>0</v>
      </c>
      <c r="CB117" s="21">
        <v>4.08</v>
      </c>
      <c r="CC117" s="23"/>
      <c r="CE117" s="21">
        <v>23.83</v>
      </c>
      <c r="CG117" s="21">
        <v>0</v>
      </c>
      <c r="CH117" s="21">
        <v>0</v>
      </c>
      <c r="CI117" s="21">
        <v>0</v>
      </c>
      <c r="CJ117" s="21">
        <v>0</v>
      </c>
      <c r="CK117" s="21">
        <v>0</v>
      </c>
      <c r="CL117" s="21">
        <v>0</v>
      </c>
      <c r="CM117" s="21">
        <v>0</v>
      </c>
      <c r="CN117" s="21">
        <v>0</v>
      </c>
      <c r="CO117" s="21">
        <v>0</v>
      </c>
      <c r="CP117" s="21">
        <v>0</v>
      </c>
      <c r="CQ117" s="21">
        <v>0</v>
      </c>
    </row>
    <row r="118" spans="1:95" s="21" customFormat="1" ht="15" x14ac:dyDescent="0.25">
      <c r="A118" s="21" t="s">
        <v>100</v>
      </c>
      <c r="B118" s="22" t="s">
        <v>84</v>
      </c>
      <c r="C118" s="23" t="str">
        <f>"5"</f>
        <v>5</v>
      </c>
      <c r="D118" s="23">
        <v>0.03</v>
      </c>
      <c r="E118" s="23">
        <v>0.03</v>
      </c>
      <c r="F118" s="23">
        <v>3.63</v>
      </c>
      <c r="G118" s="23">
        <v>0</v>
      </c>
      <c r="H118" s="23">
        <v>0.04</v>
      </c>
      <c r="I118" s="23">
        <v>32.877000000000002</v>
      </c>
      <c r="J118" s="21">
        <v>2.68</v>
      </c>
      <c r="K118" s="21">
        <v>0.13</v>
      </c>
      <c r="L118" s="21">
        <v>0</v>
      </c>
      <c r="M118" s="21">
        <v>0</v>
      </c>
      <c r="N118" s="21">
        <v>0.04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0.01</v>
      </c>
      <c r="U118" s="21">
        <v>0.35</v>
      </c>
      <c r="V118" s="21">
        <v>0.75</v>
      </c>
      <c r="W118" s="21">
        <v>0.6</v>
      </c>
      <c r="X118" s="21">
        <v>0</v>
      </c>
      <c r="Y118" s="21">
        <v>0.95</v>
      </c>
      <c r="Z118" s="21">
        <v>0.01</v>
      </c>
      <c r="AA118" s="21">
        <v>29.5</v>
      </c>
      <c r="AB118" s="21">
        <v>19</v>
      </c>
      <c r="AC118" s="21">
        <v>32.65</v>
      </c>
      <c r="AD118" s="21">
        <v>0.05</v>
      </c>
      <c r="AE118" s="21">
        <v>0</v>
      </c>
      <c r="AF118" s="21">
        <v>0.01</v>
      </c>
      <c r="AG118" s="21">
        <v>0</v>
      </c>
      <c r="AH118" s="21">
        <v>0.01</v>
      </c>
      <c r="AI118" s="21">
        <v>0</v>
      </c>
      <c r="AJ118" s="21">
        <v>0</v>
      </c>
      <c r="AK118" s="21">
        <v>1.3</v>
      </c>
      <c r="AL118" s="21">
        <v>1.25</v>
      </c>
      <c r="AM118" s="21">
        <v>2.35</v>
      </c>
      <c r="AN118" s="21">
        <v>1.4</v>
      </c>
      <c r="AO118" s="21">
        <v>0.55000000000000004</v>
      </c>
      <c r="AP118" s="21">
        <v>1.5</v>
      </c>
      <c r="AQ118" s="21">
        <v>1.35</v>
      </c>
      <c r="AR118" s="21">
        <v>1.3</v>
      </c>
      <c r="AS118" s="21">
        <v>1.1000000000000001</v>
      </c>
      <c r="AT118" s="21">
        <v>0.8</v>
      </c>
      <c r="AU118" s="21">
        <v>1.8</v>
      </c>
      <c r="AV118" s="21">
        <v>1.1000000000000001</v>
      </c>
      <c r="AW118" s="21">
        <v>0.75</v>
      </c>
      <c r="AX118" s="21">
        <v>4.45</v>
      </c>
      <c r="AY118" s="21">
        <v>0</v>
      </c>
      <c r="AZ118" s="21">
        <v>1.5</v>
      </c>
      <c r="BA118" s="21">
        <v>1.7</v>
      </c>
      <c r="BB118" s="21">
        <v>1.3</v>
      </c>
      <c r="BC118" s="21">
        <v>0.3</v>
      </c>
      <c r="BD118" s="21">
        <v>0.19</v>
      </c>
      <c r="BE118" s="21">
        <v>0.04</v>
      </c>
      <c r="BF118" s="21">
        <v>0.04</v>
      </c>
      <c r="BG118" s="21">
        <v>0.09</v>
      </c>
      <c r="BH118" s="21">
        <v>0.12</v>
      </c>
      <c r="BI118" s="21">
        <v>0.39</v>
      </c>
      <c r="BJ118" s="21">
        <v>0</v>
      </c>
      <c r="BK118" s="21">
        <v>1.23</v>
      </c>
      <c r="BL118" s="21">
        <v>0</v>
      </c>
      <c r="BM118" s="21">
        <v>0.38</v>
      </c>
      <c r="BN118" s="21">
        <v>0</v>
      </c>
      <c r="BO118" s="21">
        <v>0</v>
      </c>
      <c r="BP118" s="21">
        <v>0</v>
      </c>
      <c r="BQ118" s="21">
        <v>0.04</v>
      </c>
      <c r="BR118" s="21">
        <v>0.14000000000000001</v>
      </c>
      <c r="BS118" s="21">
        <v>1.1399999999999999</v>
      </c>
      <c r="BT118" s="21">
        <v>0</v>
      </c>
      <c r="BU118" s="21">
        <v>0</v>
      </c>
      <c r="BV118" s="21">
        <v>0.04</v>
      </c>
      <c r="BW118" s="21">
        <v>0</v>
      </c>
      <c r="BX118" s="21">
        <v>0</v>
      </c>
      <c r="BY118" s="21">
        <v>0</v>
      </c>
      <c r="BZ118" s="21">
        <v>0</v>
      </c>
      <c r="CA118" s="21">
        <v>0</v>
      </c>
      <c r="CB118" s="21">
        <v>0.8</v>
      </c>
      <c r="CC118" s="23"/>
      <c r="CE118" s="21">
        <v>32.67</v>
      </c>
      <c r="CG118" s="21">
        <v>0</v>
      </c>
      <c r="CH118" s="21">
        <v>0</v>
      </c>
      <c r="CI118" s="21">
        <v>0</v>
      </c>
      <c r="CJ118" s="21">
        <v>0</v>
      </c>
      <c r="CK118" s="21">
        <v>0</v>
      </c>
      <c r="CL118" s="21">
        <v>0</v>
      </c>
      <c r="CM118" s="21">
        <v>0</v>
      </c>
      <c r="CN118" s="21">
        <v>0</v>
      </c>
      <c r="CO118" s="21">
        <v>0</v>
      </c>
      <c r="CP118" s="21">
        <v>0</v>
      </c>
      <c r="CQ118" s="21">
        <v>0</v>
      </c>
    </row>
    <row r="119" spans="1:95" s="21" customFormat="1" ht="15" x14ac:dyDescent="0.25">
      <c r="B119" s="22" t="s">
        <v>172</v>
      </c>
      <c r="C119" s="23" t="str">
        <f>"200"</f>
        <v>200</v>
      </c>
      <c r="D119" s="23">
        <v>0.6</v>
      </c>
      <c r="E119" s="23">
        <v>0</v>
      </c>
      <c r="F119" s="23">
        <v>0</v>
      </c>
      <c r="G119" s="23">
        <v>0</v>
      </c>
      <c r="H119" s="23">
        <v>34</v>
      </c>
      <c r="I119" s="23">
        <v>132.56</v>
      </c>
      <c r="J119" s="21">
        <v>0</v>
      </c>
      <c r="K119" s="21">
        <v>0</v>
      </c>
      <c r="L119" s="21">
        <v>0</v>
      </c>
      <c r="M119" s="21">
        <v>0</v>
      </c>
      <c r="N119" s="21">
        <v>31.8</v>
      </c>
      <c r="O119" s="21">
        <v>1.2</v>
      </c>
      <c r="P119" s="21">
        <v>1</v>
      </c>
      <c r="Q119" s="21">
        <v>0</v>
      </c>
      <c r="R119" s="21">
        <v>0</v>
      </c>
      <c r="S119" s="21">
        <v>0.8</v>
      </c>
      <c r="T119" s="21">
        <v>0.6</v>
      </c>
      <c r="U119" s="21">
        <v>12</v>
      </c>
      <c r="V119" s="21">
        <v>304</v>
      </c>
      <c r="W119" s="21">
        <v>10</v>
      </c>
      <c r="X119" s="21">
        <v>24</v>
      </c>
      <c r="Y119" s="21">
        <v>30</v>
      </c>
      <c r="Z119" s="21">
        <v>0.4</v>
      </c>
      <c r="AA119" s="21">
        <v>0</v>
      </c>
      <c r="AB119" s="21">
        <v>600</v>
      </c>
      <c r="AC119" s="21">
        <v>100</v>
      </c>
      <c r="AD119" s="21">
        <v>1.6</v>
      </c>
      <c r="AE119" s="21">
        <v>0.04</v>
      </c>
      <c r="AF119" s="21">
        <v>0.08</v>
      </c>
      <c r="AG119" s="21">
        <v>1.2</v>
      </c>
      <c r="AH119" s="21">
        <v>1.2</v>
      </c>
      <c r="AI119" s="21">
        <v>1.2</v>
      </c>
      <c r="AJ119" s="21">
        <v>0</v>
      </c>
      <c r="AK119" s="21">
        <v>0</v>
      </c>
      <c r="AL119" s="21">
        <v>0</v>
      </c>
      <c r="AM119" s="21">
        <v>0</v>
      </c>
      <c r="AN119" s="21">
        <v>0</v>
      </c>
      <c r="AO119" s="21">
        <v>0</v>
      </c>
      <c r="AP119" s="21">
        <v>0</v>
      </c>
      <c r="AQ119" s="21">
        <v>0</v>
      </c>
      <c r="AR119" s="21">
        <v>0</v>
      </c>
      <c r="AS119" s="21">
        <v>0</v>
      </c>
      <c r="AT119" s="21">
        <v>0</v>
      </c>
      <c r="AU119" s="21">
        <v>0</v>
      </c>
      <c r="AV119" s="21">
        <v>0</v>
      </c>
      <c r="AW119" s="21">
        <v>0</v>
      </c>
      <c r="AX119" s="21">
        <v>0</v>
      </c>
      <c r="AY119" s="21">
        <v>0</v>
      </c>
      <c r="AZ119" s="21">
        <v>0</v>
      </c>
      <c r="BA119" s="21">
        <v>0</v>
      </c>
      <c r="BB119" s="21">
        <v>0</v>
      </c>
      <c r="BC119" s="21">
        <v>0</v>
      </c>
      <c r="BD119" s="21">
        <v>0</v>
      </c>
      <c r="BE119" s="21">
        <v>0</v>
      </c>
      <c r="BF119" s="21">
        <v>0</v>
      </c>
      <c r="BG119" s="21">
        <v>0</v>
      </c>
      <c r="BH119" s="21">
        <v>0</v>
      </c>
      <c r="BI119" s="21">
        <v>0</v>
      </c>
      <c r="BJ119" s="21">
        <v>0</v>
      </c>
      <c r="BK119" s="21">
        <v>0</v>
      </c>
      <c r="BL119" s="21">
        <v>0</v>
      </c>
      <c r="BM119" s="21">
        <v>0</v>
      </c>
      <c r="BN119" s="21">
        <v>0</v>
      </c>
      <c r="BO119" s="21">
        <v>0</v>
      </c>
      <c r="BP119" s="21">
        <v>0</v>
      </c>
      <c r="BQ119" s="21">
        <v>0</v>
      </c>
      <c r="BR119" s="21">
        <v>0</v>
      </c>
      <c r="BS119" s="21">
        <v>0</v>
      </c>
      <c r="BT119" s="21">
        <v>0</v>
      </c>
      <c r="BU119" s="21">
        <v>0</v>
      </c>
      <c r="BV119" s="21">
        <v>0</v>
      </c>
      <c r="BW119" s="21">
        <v>0</v>
      </c>
      <c r="BX119" s="21">
        <v>0</v>
      </c>
      <c r="BY119" s="21">
        <v>0</v>
      </c>
      <c r="BZ119" s="21">
        <v>0</v>
      </c>
      <c r="CA119" s="21">
        <v>0</v>
      </c>
      <c r="CB119" s="21">
        <v>164</v>
      </c>
      <c r="CC119" s="23"/>
      <c r="CE119" s="21">
        <v>100</v>
      </c>
      <c r="CG119" s="21">
        <v>0</v>
      </c>
      <c r="CH119" s="21">
        <v>0</v>
      </c>
      <c r="CI119" s="21">
        <v>0</v>
      </c>
      <c r="CJ119" s="21">
        <v>0</v>
      </c>
      <c r="CK119" s="21">
        <v>0</v>
      </c>
      <c r="CL119" s="21">
        <v>0</v>
      </c>
      <c r="CM119" s="21">
        <v>0</v>
      </c>
      <c r="CN119" s="21">
        <v>0</v>
      </c>
      <c r="CO119" s="21">
        <v>0</v>
      </c>
      <c r="CP119" s="21">
        <v>0</v>
      </c>
      <c r="CQ119" s="21">
        <v>0</v>
      </c>
    </row>
    <row r="120" spans="1:95" s="18" customFormat="1" ht="15" x14ac:dyDescent="0.25">
      <c r="A120" s="18" t="s">
        <v>114</v>
      </c>
      <c r="B120" s="19" t="s">
        <v>156</v>
      </c>
      <c r="C120" s="20" t="str">
        <f>"125"</f>
        <v>125</v>
      </c>
      <c r="D120" s="20">
        <v>3.29</v>
      </c>
      <c r="E120" s="20">
        <v>0</v>
      </c>
      <c r="F120" s="20">
        <v>2.75</v>
      </c>
      <c r="G120" s="20">
        <v>0</v>
      </c>
      <c r="H120" s="20">
        <v>14.79</v>
      </c>
      <c r="I120" s="20">
        <v>94.102499999999992</v>
      </c>
      <c r="J120" s="18">
        <v>0</v>
      </c>
      <c r="K120" s="18">
        <v>0</v>
      </c>
      <c r="L120" s="18">
        <v>0</v>
      </c>
      <c r="M120" s="18">
        <v>0</v>
      </c>
      <c r="N120" s="18">
        <v>14.79</v>
      </c>
      <c r="O120" s="18">
        <v>0</v>
      </c>
      <c r="P120" s="18">
        <v>0</v>
      </c>
      <c r="Q120" s="18">
        <v>0</v>
      </c>
      <c r="R120" s="18">
        <v>0</v>
      </c>
      <c r="S120" s="18">
        <v>0</v>
      </c>
      <c r="T120" s="18">
        <v>0</v>
      </c>
      <c r="U120" s="18">
        <v>56.25</v>
      </c>
      <c r="V120" s="18">
        <v>135.30000000000001</v>
      </c>
      <c r="W120" s="18">
        <v>119.9</v>
      </c>
      <c r="X120" s="18">
        <v>14.14</v>
      </c>
      <c r="Y120" s="18">
        <v>92.44</v>
      </c>
      <c r="Z120" s="18">
        <v>0.11</v>
      </c>
      <c r="AA120" s="18">
        <v>0</v>
      </c>
      <c r="AB120" s="18">
        <v>0</v>
      </c>
      <c r="AC120" s="18">
        <v>0</v>
      </c>
      <c r="AD120" s="18">
        <v>0</v>
      </c>
      <c r="AE120" s="18">
        <v>0.03</v>
      </c>
      <c r="AF120" s="18">
        <v>0.3</v>
      </c>
      <c r="AG120" s="18">
        <v>0.6</v>
      </c>
      <c r="AH120" s="18">
        <v>0</v>
      </c>
      <c r="AI120" s="18">
        <v>0.3</v>
      </c>
      <c r="AJ120" s="18">
        <v>0</v>
      </c>
      <c r="AK120" s="18">
        <v>0</v>
      </c>
      <c r="AL120" s="18">
        <v>0</v>
      </c>
      <c r="AM120" s="18">
        <v>0</v>
      </c>
      <c r="AN120" s="18">
        <v>0</v>
      </c>
      <c r="AO120" s="18">
        <v>0</v>
      </c>
      <c r="AP120" s="18">
        <v>0</v>
      </c>
      <c r="AQ120" s="18">
        <v>0</v>
      </c>
      <c r="AR120" s="18">
        <v>0</v>
      </c>
      <c r="AS120" s="18">
        <v>0</v>
      </c>
      <c r="AT120" s="18">
        <v>0</v>
      </c>
      <c r="AU120" s="18">
        <v>0</v>
      </c>
      <c r="AV120" s="18">
        <v>0</v>
      </c>
      <c r="AW120" s="18">
        <v>0</v>
      </c>
      <c r="AX120" s="18">
        <v>0</v>
      </c>
      <c r="AY120" s="18">
        <v>0</v>
      </c>
      <c r="AZ120" s="18">
        <v>0</v>
      </c>
      <c r="BA120" s="18">
        <v>0</v>
      </c>
      <c r="BB120" s="18">
        <v>0</v>
      </c>
      <c r="BC120" s="18">
        <v>0</v>
      </c>
      <c r="BD120" s="18">
        <v>0</v>
      </c>
      <c r="BE120" s="18">
        <v>0</v>
      </c>
      <c r="BF120" s="18">
        <v>0</v>
      </c>
      <c r="BG120" s="18">
        <v>0</v>
      </c>
      <c r="BH120" s="18">
        <v>0</v>
      </c>
      <c r="BI120" s="18">
        <v>0</v>
      </c>
      <c r="BJ120" s="18">
        <v>0</v>
      </c>
      <c r="BK120" s="18">
        <v>0</v>
      </c>
      <c r="BL120" s="18">
        <v>0</v>
      </c>
      <c r="BM120" s="18">
        <v>0</v>
      </c>
      <c r="BN120" s="18">
        <v>0</v>
      </c>
      <c r="BO120" s="18">
        <v>0</v>
      </c>
      <c r="BP120" s="18">
        <v>0</v>
      </c>
      <c r="BQ120" s="18">
        <v>0</v>
      </c>
      <c r="BR120" s="18">
        <v>0</v>
      </c>
      <c r="BS120" s="18">
        <v>0</v>
      </c>
      <c r="BT120" s="18">
        <v>0</v>
      </c>
      <c r="BU120" s="18">
        <v>0</v>
      </c>
      <c r="BV120" s="18">
        <v>0</v>
      </c>
      <c r="BW120" s="18">
        <v>0</v>
      </c>
      <c r="BX120" s="18">
        <v>0</v>
      </c>
      <c r="BY120" s="18">
        <v>0</v>
      </c>
      <c r="BZ120" s="18">
        <v>0</v>
      </c>
      <c r="CA120" s="18">
        <v>0</v>
      </c>
      <c r="CB120" s="18">
        <v>100</v>
      </c>
      <c r="CC120" s="20"/>
      <c r="CE120" s="18">
        <v>0</v>
      </c>
      <c r="CG120" s="18">
        <v>11.25</v>
      </c>
      <c r="CH120" s="18">
        <v>11.25</v>
      </c>
      <c r="CI120" s="18">
        <v>11.25</v>
      </c>
      <c r="CJ120" s="18">
        <v>0.5</v>
      </c>
      <c r="CK120" s="18">
        <v>0.5</v>
      </c>
      <c r="CL120" s="18">
        <v>0.5</v>
      </c>
      <c r="CM120" s="18">
        <v>2.5</v>
      </c>
      <c r="CN120" s="18">
        <v>2.5</v>
      </c>
      <c r="CO120" s="18">
        <v>2.5</v>
      </c>
      <c r="CP120" s="18">
        <v>0</v>
      </c>
      <c r="CQ120" s="18">
        <v>0</v>
      </c>
    </row>
    <row r="121" spans="1:95" s="26" customFormat="1" ht="15" x14ac:dyDescent="0.25">
      <c r="A121" s="5"/>
      <c r="B121" s="24" t="s">
        <v>94</v>
      </c>
      <c r="C121" s="25"/>
      <c r="D121" s="25">
        <v>7.53</v>
      </c>
      <c r="E121" s="25">
        <v>2.66</v>
      </c>
      <c r="F121" s="25">
        <v>9.09</v>
      </c>
      <c r="G121" s="25">
        <v>0</v>
      </c>
      <c r="H121" s="25">
        <v>61.72</v>
      </c>
      <c r="I121" s="25">
        <v>350.96</v>
      </c>
      <c r="J121" s="26">
        <v>4.28</v>
      </c>
      <c r="K121" s="26">
        <v>0.13</v>
      </c>
      <c r="L121" s="26">
        <v>1.53</v>
      </c>
      <c r="M121" s="26">
        <v>0</v>
      </c>
      <c r="N121" s="26">
        <v>46.85</v>
      </c>
      <c r="O121" s="26">
        <v>13.31</v>
      </c>
      <c r="P121" s="26">
        <v>1.56</v>
      </c>
      <c r="Q121" s="26">
        <v>0</v>
      </c>
      <c r="R121" s="26">
        <v>0</v>
      </c>
      <c r="S121" s="26">
        <v>1.1100000000000001</v>
      </c>
      <c r="T121" s="26">
        <v>1.64</v>
      </c>
      <c r="U121" s="26">
        <v>243.25</v>
      </c>
      <c r="V121" s="26">
        <v>482.6</v>
      </c>
      <c r="W121" s="26">
        <v>237.5</v>
      </c>
      <c r="X121" s="26">
        <v>48.54</v>
      </c>
      <c r="Y121" s="26">
        <v>206.14</v>
      </c>
      <c r="Z121" s="26">
        <v>0.97</v>
      </c>
      <c r="AA121" s="26">
        <v>50.5</v>
      </c>
      <c r="AB121" s="26">
        <v>636</v>
      </c>
      <c r="AC121" s="26">
        <v>156.44999999999999</v>
      </c>
      <c r="AD121" s="26">
        <v>2.08</v>
      </c>
      <c r="AE121" s="26">
        <v>0.11</v>
      </c>
      <c r="AF121" s="26">
        <v>0.43</v>
      </c>
      <c r="AG121" s="26">
        <v>2.14</v>
      </c>
      <c r="AH121" s="26">
        <v>2.66</v>
      </c>
      <c r="AI121" s="26">
        <v>1.57</v>
      </c>
      <c r="AJ121" s="26">
        <v>0</v>
      </c>
      <c r="AK121" s="26">
        <v>280.10000000000002</v>
      </c>
      <c r="AL121" s="26">
        <v>229.55</v>
      </c>
      <c r="AM121" s="26">
        <v>440.25</v>
      </c>
      <c r="AN121" s="26">
        <v>225.55</v>
      </c>
      <c r="AO121" s="26">
        <v>96.45</v>
      </c>
      <c r="AP121" s="26">
        <v>177.35</v>
      </c>
      <c r="AQ121" s="26">
        <v>97.25</v>
      </c>
      <c r="AR121" s="26">
        <v>264.10000000000002</v>
      </c>
      <c r="AS121" s="26">
        <v>162.15</v>
      </c>
      <c r="AT121" s="26">
        <v>191.05</v>
      </c>
      <c r="AU121" s="26">
        <v>246</v>
      </c>
      <c r="AV121" s="26">
        <v>122.9</v>
      </c>
      <c r="AW121" s="26">
        <v>142.05000000000001</v>
      </c>
      <c r="AX121" s="26">
        <v>1310.3499999999999</v>
      </c>
      <c r="AY121" s="26">
        <v>0</v>
      </c>
      <c r="AZ121" s="26">
        <v>522.65</v>
      </c>
      <c r="BA121" s="26">
        <v>259.5</v>
      </c>
      <c r="BB121" s="26">
        <v>205.75</v>
      </c>
      <c r="BC121" s="26">
        <v>73.25</v>
      </c>
      <c r="BD121" s="26">
        <v>0.19</v>
      </c>
      <c r="BE121" s="26">
        <v>0.05</v>
      </c>
      <c r="BF121" s="26">
        <v>0.08</v>
      </c>
      <c r="BG121" s="26">
        <v>0.2</v>
      </c>
      <c r="BH121" s="26">
        <v>0.25</v>
      </c>
      <c r="BI121" s="26">
        <v>0.76</v>
      </c>
      <c r="BJ121" s="26">
        <v>0.04</v>
      </c>
      <c r="BK121" s="26">
        <v>1.93</v>
      </c>
      <c r="BL121" s="26">
        <v>0.01</v>
      </c>
      <c r="BM121" s="26">
        <v>0.53</v>
      </c>
      <c r="BN121" s="26">
        <v>0.04</v>
      </c>
      <c r="BO121" s="26">
        <v>0</v>
      </c>
      <c r="BP121" s="26">
        <v>0</v>
      </c>
      <c r="BQ121" s="26">
        <v>0.04</v>
      </c>
      <c r="BR121" s="26">
        <v>0.22</v>
      </c>
      <c r="BS121" s="26">
        <v>1.68</v>
      </c>
      <c r="BT121" s="26">
        <v>0</v>
      </c>
      <c r="BU121" s="26">
        <v>0</v>
      </c>
      <c r="BV121" s="26">
        <v>0.23</v>
      </c>
      <c r="BW121" s="26">
        <v>0.01</v>
      </c>
      <c r="BX121" s="26">
        <v>0</v>
      </c>
      <c r="BY121" s="26">
        <v>0</v>
      </c>
      <c r="BZ121" s="26">
        <v>0</v>
      </c>
      <c r="CA121" s="26">
        <v>0</v>
      </c>
      <c r="CB121" s="26">
        <v>282.11</v>
      </c>
      <c r="CC121" s="25"/>
      <c r="CD121" s="26" t="e">
        <f>$I$37/$I$45*100</f>
        <v>#DIV/0!</v>
      </c>
      <c r="CE121" s="26">
        <v>156.5</v>
      </c>
      <c r="CG121" s="26">
        <v>11.25</v>
      </c>
      <c r="CH121" s="26">
        <v>11.25</v>
      </c>
      <c r="CI121" s="26">
        <v>11.25</v>
      </c>
      <c r="CJ121" s="26">
        <v>0.5</v>
      </c>
      <c r="CK121" s="26">
        <v>0.5</v>
      </c>
      <c r="CL121" s="26">
        <v>0.5</v>
      </c>
      <c r="CM121" s="26">
        <v>2.5</v>
      </c>
      <c r="CN121" s="26">
        <v>2.5</v>
      </c>
      <c r="CO121" s="26">
        <v>2.5</v>
      </c>
      <c r="CP121" s="26">
        <v>0</v>
      </c>
      <c r="CQ121" s="26">
        <v>0</v>
      </c>
    </row>
    <row r="122" spans="1:95" s="5" customFormat="1" ht="15" x14ac:dyDescent="0.25">
      <c r="A122" s="13"/>
      <c r="B122" s="17" t="s">
        <v>95</v>
      </c>
      <c r="C122" s="11"/>
      <c r="D122" s="11"/>
      <c r="E122" s="11"/>
      <c r="F122" s="11"/>
      <c r="G122" s="11"/>
      <c r="H122" s="11"/>
      <c r="I122" s="11"/>
      <c r="CC122" s="11"/>
    </row>
    <row r="123" spans="1:95" s="21" customFormat="1" ht="15" x14ac:dyDescent="0.25">
      <c r="A123" s="18" t="s">
        <v>173</v>
      </c>
      <c r="B123" s="22" t="s">
        <v>174</v>
      </c>
      <c r="C123" s="23" t="str">
        <f>"90"</f>
        <v>90</v>
      </c>
      <c r="D123" s="23">
        <v>11.87</v>
      </c>
      <c r="E123" s="23">
        <v>8.44</v>
      </c>
      <c r="F123" s="23">
        <v>3.82</v>
      </c>
      <c r="G123" s="23">
        <v>0.01</v>
      </c>
      <c r="H123" s="23">
        <v>1.38</v>
      </c>
      <c r="I123" s="23">
        <v>86.956517519119984</v>
      </c>
      <c r="J123" s="21">
        <v>0.71</v>
      </c>
      <c r="K123" s="21">
        <v>0.03</v>
      </c>
      <c r="L123" s="21">
        <v>0.54</v>
      </c>
      <c r="M123" s="21">
        <v>0</v>
      </c>
      <c r="N123" s="21">
        <v>0.52</v>
      </c>
      <c r="O123" s="21">
        <v>0.64</v>
      </c>
      <c r="P123" s="21">
        <v>0.22</v>
      </c>
      <c r="Q123" s="21">
        <v>0</v>
      </c>
      <c r="R123" s="21">
        <v>0</v>
      </c>
      <c r="S123" s="21">
        <v>0.02</v>
      </c>
      <c r="T123" s="21">
        <v>2.38</v>
      </c>
      <c r="U123" s="21">
        <v>249.81</v>
      </c>
      <c r="V123" s="21">
        <v>224.32</v>
      </c>
      <c r="W123" s="21">
        <v>28.54</v>
      </c>
      <c r="X123" s="21">
        <v>34.450000000000003</v>
      </c>
      <c r="Y123" s="21">
        <v>126.97</v>
      </c>
      <c r="Z123" s="21">
        <v>0.59</v>
      </c>
      <c r="AA123" s="21">
        <v>9.1</v>
      </c>
      <c r="AB123" s="21">
        <v>339.04</v>
      </c>
      <c r="AC123" s="21">
        <v>71.13</v>
      </c>
      <c r="AD123" s="21">
        <v>0.3</v>
      </c>
      <c r="AE123" s="21">
        <v>7.0000000000000007E-2</v>
      </c>
      <c r="AF123" s="21">
        <v>0.08</v>
      </c>
      <c r="AG123" s="21">
        <v>0.93</v>
      </c>
      <c r="AH123" s="21">
        <v>4.04</v>
      </c>
      <c r="AI123" s="21">
        <v>0.13</v>
      </c>
      <c r="AJ123" s="21">
        <v>0</v>
      </c>
      <c r="AK123" s="21">
        <v>5.29</v>
      </c>
      <c r="AL123" s="21">
        <v>4.7300000000000004</v>
      </c>
      <c r="AM123" s="21">
        <v>8.33</v>
      </c>
      <c r="AN123" s="21">
        <v>3.31</v>
      </c>
      <c r="AO123" s="21">
        <v>1.61</v>
      </c>
      <c r="AP123" s="21">
        <v>3.69</v>
      </c>
      <c r="AQ123" s="21">
        <v>1.28</v>
      </c>
      <c r="AR123" s="21">
        <v>5.23</v>
      </c>
      <c r="AS123" s="21">
        <v>4.1900000000000004</v>
      </c>
      <c r="AT123" s="21">
        <v>4.5599999999999996</v>
      </c>
      <c r="AU123" s="21">
        <v>6.58</v>
      </c>
      <c r="AV123" s="21">
        <v>2.2400000000000002</v>
      </c>
      <c r="AW123" s="21">
        <v>3.82</v>
      </c>
      <c r="AX123" s="21">
        <v>32.74</v>
      </c>
      <c r="AY123" s="21">
        <v>0</v>
      </c>
      <c r="AZ123" s="21">
        <v>9.2200000000000006</v>
      </c>
      <c r="BA123" s="21">
        <v>5.35</v>
      </c>
      <c r="BB123" s="21">
        <v>2.79</v>
      </c>
      <c r="BC123" s="21">
        <v>2.0499999999999998</v>
      </c>
      <c r="BD123" s="21">
        <v>0.03</v>
      </c>
      <c r="BE123" s="21">
        <v>0.01</v>
      </c>
      <c r="BF123" s="21">
        <v>0.01</v>
      </c>
      <c r="BG123" s="21">
        <v>0.01</v>
      </c>
      <c r="BH123" s="21">
        <v>0.02</v>
      </c>
      <c r="BI123" s="21">
        <v>0.06</v>
      </c>
      <c r="BJ123" s="21">
        <v>0</v>
      </c>
      <c r="BK123" s="21">
        <v>0.2</v>
      </c>
      <c r="BL123" s="21">
        <v>0</v>
      </c>
      <c r="BM123" s="21">
        <v>0.06</v>
      </c>
      <c r="BN123" s="21">
        <v>0</v>
      </c>
      <c r="BO123" s="21">
        <v>0</v>
      </c>
      <c r="BP123" s="21">
        <v>0</v>
      </c>
      <c r="BQ123" s="21">
        <v>0</v>
      </c>
      <c r="BR123" s="21">
        <v>0.02</v>
      </c>
      <c r="BS123" s="21">
        <v>0.18</v>
      </c>
      <c r="BT123" s="21">
        <v>0</v>
      </c>
      <c r="BU123" s="21">
        <v>0</v>
      </c>
      <c r="BV123" s="21">
        <v>0.01</v>
      </c>
      <c r="BW123" s="21">
        <v>0</v>
      </c>
      <c r="BX123" s="21">
        <v>0</v>
      </c>
      <c r="BY123" s="21">
        <v>0</v>
      </c>
      <c r="BZ123" s="21">
        <v>0</v>
      </c>
      <c r="CA123" s="21">
        <v>0</v>
      </c>
      <c r="CB123" s="21">
        <v>90.98</v>
      </c>
      <c r="CC123" s="23"/>
      <c r="CE123" s="21">
        <v>65.61</v>
      </c>
      <c r="CG123" s="21">
        <v>0</v>
      </c>
      <c r="CH123" s="21">
        <v>0</v>
      </c>
      <c r="CI123" s="21">
        <v>0</v>
      </c>
      <c r="CJ123" s="21">
        <v>0</v>
      </c>
      <c r="CK123" s="21">
        <v>0</v>
      </c>
      <c r="CL123" s="21">
        <v>0</v>
      </c>
      <c r="CM123" s="21">
        <v>0</v>
      </c>
      <c r="CN123" s="21">
        <v>0</v>
      </c>
      <c r="CO123" s="21">
        <v>0</v>
      </c>
      <c r="CP123" s="21">
        <v>0</v>
      </c>
      <c r="CQ123" s="21">
        <v>1.19</v>
      </c>
    </row>
    <row r="124" spans="1:95" s="21" customFormat="1" ht="15" x14ac:dyDescent="0.25">
      <c r="A124" s="21" t="s">
        <v>175</v>
      </c>
      <c r="B124" s="22" t="s">
        <v>176</v>
      </c>
      <c r="C124" s="23" t="str">
        <f>"200"</f>
        <v>200</v>
      </c>
      <c r="D124" s="23">
        <v>19.649999999999999</v>
      </c>
      <c r="E124" s="23">
        <v>0.05</v>
      </c>
      <c r="F124" s="23">
        <v>8.83</v>
      </c>
      <c r="G124" s="23">
        <v>0</v>
      </c>
      <c r="H124" s="23">
        <v>53.91</v>
      </c>
      <c r="I124" s="23">
        <v>354.58841142857136</v>
      </c>
      <c r="J124" s="21">
        <v>5.34</v>
      </c>
      <c r="K124" s="21">
        <v>0.24</v>
      </c>
      <c r="L124" s="21">
        <v>0.19</v>
      </c>
      <c r="M124" s="21">
        <v>0</v>
      </c>
      <c r="N124" s="21">
        <v>3.06</v>
      </c>
      <c r="O124" s="21">
        <v>39.630000000000003</v>
      </c>
      <c r="P124" s="21">
        <v>11.22</v>
      </c>
      <c r="Q124" s="21">
        <v>0</v>
      </c>
      <c r="R124" s="21">
        <v>0</v>
      </c>
      <c r="S124" s="21">
        <v>0</v>
      </c>
      <c r="T124" s="21">
        <v>4.4000000000000004</v>
      </c>
      <c r="U124" s="21">
        <v>403.37</v>
      </c>
      <c r="V124" s="21">
        <v>1038.67</v>
      </c>
      <c r="W124" s="21">
        <v>143.12</v>
      </c>
      <c r="X124" s="21">
        <v>93.39</v>
      </c>
      <c r="Y124" s="21">
        <v>427.63</v>
      </c>
      <c r="Z124" s="21">
        <v>5.5</v>
      </c>
      <c r="AA124" s="21">
        <v>56.64</v>
      </c>
      <c r="AB124" s="21">
        <v>36.479999999999997</v>
      </c>
      <c r="AC124" s="21">
        <v>62.69</v>
      </c>
      <c r="AD124" s="21">
        <v>0.67</v>
      </c>
      <c r="AE124" s="21">
        <v>0.4</v>
      </c>
      <c r="AF124" s="21">
        <v>0.16</v>
      </c>
      <c r="AG124" s="21">
        <v>1.7</v>
      </c>
      <c r="AH124" s="21">
        <v>6.11</v>
      </c>
      <c r="AI124" s="21">
        <v>0</v>
      </c>
      <c r="AJ124" s="21">
        <v>0</v>
      </c>
      <c r="AK124" s="21">
        <v>1047.83</v>
      </c>
      <c r="AL124" s="21">
        <v>963.73</v>
      </c>
      <c r="AM124" s="21">
        <v>1628.51</v>
      </c>
      <c r="AN124" s="21">
        <v>1486.69</v>
      </c>
      <c r="AO124" s="21">
        <v>225.06</v>
      </c>
      <c r="AP124" s="21">
        <v>814.88</v>
      </c>
      <c r="AQ124" s="21">
        <v>245.26</v>
      </c>
      <c r="AR124" s="21">
        <v>1057.1600000000001</v>
      </c>
      <c r="AS124" s="21">
        <v>811.31</v>
      </c>
      <c r="AT124" s="21">
        <v>1051.54</v>
      </c>
      <c r="AU124" s="21">
        <v>2300.39</v>
      </c>
      <c r="AV124" s="21">
        <v>535.98</v>
      </c>
      <c r="AW124" s="21">
        <v>785.44</v>
      </c>
      <c r="AX124" s="21">
        <v>2934.54</v>
      </c>
      <c r="AY124" s="21">
        <v>0</v>
      </c>
      <c r="AZ124" s="21">
        <v>1472.88</v>
      </c>
      <c r="BA124" s="21">
        <v>1145.6600000000001</v>
      </c>
      <c r="BB124" s="21">
        <v>590.5</v>
      </c>
      <c r="BC124" s="21">
        <v>177.91</v>
      </c>
      <c r="BD124" s="21">
        <v>0.36</v>
      </c>
      <c r="BE124" s="21">
        <v>0.08</v>
      </c>
      <c r="BF124" s="21">
        <v>7.0000000000000007E-2</v>
      </c>
      <c r="BG124" s="21">
        <v>0.18</v>
      </c>
      <c r="BH124" s="21">
        <v>0.23</v>
      </c>
      <c r="BI124" s="21">
        <v>0.75</v>
      </c>
      <c r="BJ124" s="21">
        <v>0</v>
      </c>
      <c r="BK124" s="21">
        <v>2.36</v>
      </c>
      <c r="BL124" s="21">
        <v>0</v>
      </c>
      <c r="BM124" s="21">
        <v>0.72</v>
      </c>
      <c r="BN124" s="21">
        <v>0</v>
      </c>
      <c r="BO124" s="21">
        <v>0</v>
      </c>
      <c r="BP124" s="21">
        <v>0</v>
      </c>
      <c r="BQ124" s="21">
        <v>0.08</v>
      </c>
      <c r="BR124" s="21">
        <v>0.27</v>
      </c>
      <c r="BS124" s="21">
        <v>2.1800000000000002</v>
      </c>
      <c r="BT124" s="21">
        <v>0</v>
      </c>
      <c r="BU124" s="21">
        <v>0</v>
      </c>
      <c r="BV124" s="21">
        <v>0.08</v>
      </c>
      <c r="BW124" s="21">
        <v>0.01</v>
      </c>
      <c r="BX124" s="21">
        <v>0</v>
      </c>
      <c r="BY124" s="21">
        <v>0</v>
      </c>
      <c r="BZ124" s="21">
        <v>0</v>
      </c>
      <c r="CA124" s="21">
        <v>0</v>
      </c>
      <c r="CB124" s="21">
        <v>14.87</v>
      </c>
      <c r="CC124" s="23"/>
      <c r="CE124" s="21">
        <v>62.72</v>
      </c>
      <c r="CG124" s="21">
        <v>0</v>
      </c>
      <c r="CH124" s="21">
        <v>0</v>
      </c>
      <c r="CI124" s="21">
        <v>0</v>
      </c>
      <c r="CJ124" s="21">
        <v>0</v>
      </c>
      <c r="CK124" s="21">
        <v>0</v>
      </c>
      <c r="CL124" s="21">
        <v>0</v>
      </c>
      <c r="CM124" s="21">
        <v>0</v>
      </c>
      <c r="CN124" s="21">
        <v>0</v>
      </c>
      <c r="CO124" s="21">
        <v>0</v>
      </c>
      <c r="CP124" s="21">
        <v>0</v>
      </c>
      <c r="CQ124" s="21">
        <v>1</v>
      </c>
    </row>
    <row r="125" spans="1:95" s="21" customFormat="1" ht="15" x14ac:dyDescent="0.25">
      <c r="A125" s="21" t="s">
        <v>108</v>
      </c>
      <c r="B125" s="22" t="s">
        <v>177</v>
      </c>
      <c r="C125" s="23" t="str">
        <f>"200"</f>
        <v>200</v>
      </c>
      <c r="D125" s="23">
        <v>0</v>
      </c>
      <c r="E125" s="23">
        <v>0</v>
      </c>
      <c r="F125" s="23">
        <v>0</v>
      </c>
      <c r="G125" s="23">
        <v>0</v>
      </c>
      <c r="H125" s="23">
        <v>20.93</v>
      </c>
      <c r="I125" s="23">
        <v>81.240249999999989</v>
      </c>
      <c r="J125" s="21">
        <v>0</v>
      </c>
      <c r="K125" s="21">
        <v>0</v>
      </c>
      <c r="L125" s="21">
        <v>0</v>
      </c>
      <c r="M125" s="21">
        <v>0</v>
      </c>
      <c r="N125" s="21">
        <v>15.24</v>
      </c>
      <c r="O125" s="21">
        <v>5.69</v>
      </c>
      <c r="P125" s="21">
        <v>0</v>
      </c>
      <c r="Q125" s="21">
        <v>0</v>
      </c>
      <c r="R125" s="21">
        <v>0</v>
      </c>
      <c r="S125" s="21">
        <v>0</v>
      </c>
      <c r="T125" s="21">
        <v>0</v>
      </c>
      <c r="U125" s="21">
        <v>0</v>
      </c>
      <c r="V125" s="21">
        <v>0</v>
      </c>
      <c r="W125" s="21">
        <v>52.8</v>
      </c>
      <c r="X125" s="21">
        <v>0</v>
      </c>
      <c r="Y125" s="21">
        <v>0</v>
      </c>
      <c r="Z125" s="21">
        <v>0</v>
      </c>
      <c r="AA125" s="21">
        <v>78</v>
      </c>
      <c r="AB125" s="21">
        <v>0</v>
      </c>
      <c r="AC125" s="21">
        <v>0</v>
      </c>
      <c r="AD125" s="21">
        <v>0</v>
      </c>
      <c r="AE125" s="21">
        <v>0.22</v>
      </c>
      <c r="AF125" s="21">
        <v>0.27</v>
      </c>
      <c r="AG125" s="21">
        <v>2.42</v>
      </c>
      <c r="AH125" s="21">
        <v>0</v>
      </c>
      <c r="AI125" s="21">
        <v>8.0399999999999991</v>
      </c>
      <c r="AJ125" s="21">
        <v>0</v>
      </c>
      <c r="AK125" s="21">
        <v>0</v>
      </c>
      <c r="AL125" s="21">
        <v>0</v>
      </c>
      <c r="AM125" s="21">
        <v>0</v>
      </c>
      <c r="AN125" s="21">
        <v>0</v>
      </c>
      <c r="AO125" s="21">
        <v>0</v>
      </c>
      <c r="AP125" s="21">
        <v>0</v>
      </c>
      <c r="AQ125" s="21">
        <v>0</v>
      </c>
      <c r="AR125" s="21">
        <v>0</v>
      </c>
      <c r="AS125" s="21">
        <v>0</v>
      </c>
      <c r="AT125" s="21">
        <v>0</v>
      </c>
      <c r="AU125" s="21">
        <v>0</v>
      </c>
      <c r="AV125" s="21">
        <v>0</v>
      </c>
      <c r="AW125" s="21">
        <v>0</v>
      </c>
      <c r="AX125" s="21">
        <v>0</v>
      </c>
      <c r="AY125" s="21">
        <v>0</v>
      </c>
      <c r="AZ125" s="21">
        <v>0</v>
      </c>
      <c r="BA125" s="21">
        <v>0</v>
      </c>
      <c r="BB125" s="21">
        <v>0</v>
      </c>
      <c r="BC125" s="21">
        <v>0</v>
      </c>
      <c r="BD125" s="21">
        <v>0</v>
      </c>
      <c r="BE125" s="21">
        <v>0</v>
      </c>
      <c r="BF125" s="21">
        <v>0</v>
      </c>
      <c r="BG125" s="21">
        <v>0</v>
      </c>
      <c r="BH125" s="21">
        <v>0</v>
      </c>
      <c r="BI125" s="21">
        <v>0</v>
      </c>
      <c r="BJ125" s="21">
        <v>0</v>
      </c>
      <c r="BK125" s="21">
        <v>0</v>
      </c>
      <c r="BL125" s="21">
        <v>0</v>
      </c>
      <c r="BM125" s="21">
        <v>0</v>
      </c>
      <c r="BN125" s="21">
        <v>0</v>
      </c>
      <c r="BO125" s="21">
        <v>0</v>
      </c>
      <c r="BP125" s="21">
        <v>0</v>
      </c>
      <c r="BQ125" s="21">
        <v>0</v>
      </c>
      <c r="BR125" s="21">
        <v>0</v>
      </c>
      <c r="BS125" s="21">
        <v>0</v>
      </c>
      <c r="BT125" s="21">
        <v>0</v>
      </c>
      <c r="BU125" s="21">
        <v>0</v>
      </c>
      <c r="BV125" s="21">
        <v>0</v>
      </c>
      <c r="BW125" s="21">
        <v>0</v>
      </c>
      <c r="BX125" s="21">
        <v>0</v>
      </c>
      <c r="BY125" s="21">
        <v>0</v>
      </c>
      <c r="BZ125" s="21">
        <v>0</v>
      </c>
      <c r="CA125" s="21">
        <v>0</v>
      </c>
      <c r="CB125" s="21">
        <v>195</v>
      </c>
      <c r="CC125" s="23"/>
      <c r="CE125" s="21">
        <v>78</v>
      </c>
      <c r="CG125" s="21">
        <v>0</v>
      </c>
      <c r="CH125" s="21">
        <v>0</v>
      </c>
      <c r="CI125" s="21">
        <v>0</v>
      </c>
      <c r="CJ125" s="21">
        <v>0</v>
      </c>
      <c r="CK125" s="21">
        <v>0</v>
      </c>
      <c r="CL125" s="21">
        <v>0</v>
      </c>
      <c r="CM125" s="21">
        <v>0</v>
      </c>
      <c r="CN125" s="21">
        <v>0</v>
      </c>
      <c r="CO125" s="21">
        <v>0</v>
      </c>
      <c r="CP125" s="21">
        <v>0</v>
      </c>
      <c r="CQ125" s="21">
        <v>0</v>
      </c>
    </row>
    <row r="126" spans="1:95" s="21" customFormat="1" ht="15" x14ac:dyDescent="0.25">
      <c r="A126" s="21" t="s">
        <v>104</v>
      </c>
      <c r="B126" s="22" t="s">
        <v>130</v>
      </c>
      <c r="C126" s="23" t="str">
        <f>"30"</f>
        <v>30</v>
      </c>
      <c r="D126" s="23">
        <v>0.84</v>
      </c>
      <c r="E126" s="23">
        <v>0</v>
      </c>
      <c r="F126" s="23">
        <v>0.05</v>
      </c>
      <c r="G126" s="23">
        <v>0</v>
      </c>
      <c r="H126" s="23">
        <v>11.05</v>
      </c>
      <c r="I126" s="23">
        <v>48.309599999999996</v>
      </c>
      <c r="J126" s="21">
        <v>0.06</v>
      </c>
      <c r="K126" s="21">
        <v>0</v>
      </c>
      <c r="L126" s="21">
        <v>0</v>
      </c>
      <c r="M126" s="21">
        <v>0</v>
      </c>
      <c r="N126" s="21">
        <v>0.19</v>
      </c>
      <c r="O126" s="21">
        <v>10.38</v>
      </c>
      <c r="P126" s="21">
        <v>0.48</v>
      </c>
      <c r="Q126" s="21">
        <v>0</v>
      </c>
      <c r="R126" s="21">
        <v>0</v>
      </c>
      <c r="S126" s="21">
        <v>0.09</v>
      </c>
      <c r="T126" s="21">
        <v>0.51</v>
      </c>
      <c r="U126" s="21">
        <v>149.69999999999999</v>
      </c>
      <c r="V126" s="21">
        <v>27.9</v>
      </c>
      <c r="W126" s="21">
        <v>6</v>
      </c>
      <c r="X126" s="21">
        <v>4.2</v>
      </c>
      <c r="Y126" s="21">
        <v>19.5</v>
      </c>
      <c r="Z126" s="21">
        <v>0.33</v>
      </c>
      <c r="AA126" s="21">
        <v>0</v>
      </c>
      <c r="AB126" s="21">
        <v>0</v>
      </c>
      <c r="AC126" s="21">
        <v>0</v>
      </c>
      <c r="AD126" s="21">
        <v>0.33</v>
      </c>
      <c r="AE126" s="21">
        <v>0.03</v>
      </c>
      <c r="AF126" s="21">
        <v>0.01</v>
      </c>
      <c r="AG126" s="21">
        <v>0.27</v>
      </c>
      <c r="AH126" s="21">
        <v>0.66</v>
      </c>
      <c r="AI126" s="21">
        <v>0</v>
      </c>
      <c r="AJ126" s="21">
        <v>0</v>
      </c>
      <c r="AK126" s="21">
        <v>104.4</v>
      </c>
      <c r="AL126" s="21">
        <v>95.4</v>
      </c>
      <c r="AM126" s="21">
        <v>178.2</v>
      </c>
      <c r="AN126" s="21">
        <v>56.7</v>
      </c>
      <c r="AO126" s="21">
        <v>34.200000000000003</v>
      </c>
      <c r="AP126" s="21">
        <v>69.3</v>
      </c>
      <c r="AQ126" s="21">
        <v>22.2</v>
      </c>
      <c r="AR126" s="21">
        <v>110.4</v>
      </c>
      <c r="AS126" s="21">
        <v>72.900000000000006</v>
      </c>
      <c r="AT126" s="21">
        <v>88.5</v>
      </c>
      <c r="AU126" s="21">
        <v>75.599999999999994</v>
      </c>
      <c r="AV126" s="21">
        <v>44.4</v>
      </c>
      <c r="AW126" s="21">
        <v>77.400000000000006</v>
      </c>
      <c r="AX126" s="21">
        <v>676.2</v>
      </c>
      <c r="AY126" s="21">
        <v>0</v>
      </c>
      <c r="AZ126" s="21">
        <v>212.7</v>
      </c>
      <c r="BA126" s="21">
        <v>110.4</v>
      </c>
      <c r="BB126" s="21">
        <v>56.1</v>
      </c>
      <c r="BC126" s="21">
        <v>44.1</v>
      </c>
      <c r="BD126" s="21">
        <v>0</v>
      </c>
      <c r="BE126" s="21">
        <v>0</v>
      </c>
      <c r="BF126" s="21">
        <v>0</v>
      </c>
      <c r="BG126" s="21">
        <v>0</v>
      </c>
      <c r="BH126" s="21">
        <v>0</v>
      </c>
      <c r="BI126" s="21">
        <v>0.03</v>
      </c>
      <c r="BJ126" s="21">
        <v>0</v>
      </c>
      <c r="BK126" s="21">
        <v>0</v>
      </c>
      <c r="BL126" s="21">
        <v>0</v>
      </c>
      <c r="BM126" s="21">
        <v>0</v>
      </c>
      <c r="BN126" s="21">
        <v>0.03</v>
      </c>
      <c r="BO126" s="21">
        <v>0</v>
      </c>
      <c r="BP126" s="21">
        <v>0</v>
      </c>
      <c r="BQ126" s="21">
        <v>0</v>
      </c>
      <c r="BR126" s="21">
        <v>0</v>
      </c>
      <c r="BS126" s="21">
        <v>0.02</v>
      </c>
      <c r="BT126" s="21">
        <v>0</v>
      </c>
      <c r="BU126" s="21">
        <v>0</v>
      </c>
      <c r="BV126" s="21">
        <v>0.11</v>
      </c>
      <c r="BW126" s="21">
        <v>0.01</v>
      </c>
      <c r="BX126" s="21">
        <v>0</v>
      </c>
      <c r="BY126" s="21">
        <v>0</v>
      </c>
      <c r="BZ126" s="21">
        <v>0</v>
      </c>
      <c r="CA126" s="21">
        <v>0</v>
      </c>
      <c r="CB126" s="21">
        <v>11.34</v>
      </c>
      <c r="CC126" s="23"/>
      <c r="CE126" s="21">
        <v>0</v>
      </c>
      <c r="CG126" s="21">
        <v>0</v>
      </c>
      <c r="CH126" s="21">
        <v>0</v>
      </c>
      <c r="CI126" s="21">
        <v>0</v>
      </c>
      <c r="CJ126" s="21">
        <v>0</v>
      </c>
      <c r="CK126" s="21">
        <v>0</v>
      </c>
      <c r="CL126" s="21">
        <v>0</v>
      </c>
      <c r="CM126" s="21">
        <v>0</v>
      </c>
      <c r="CN126" s="21">
        <v>0</v>
      </c>
      <c r="CO126" s="21">
        <v>0</v>
      </c>
      <c r="CP126" s="21">
        <v>0</v>
      </c>
      <c r="CQ126" s="21">
        <v>0</v>
      </c>
    </row>
    <row r="127" spans="1:95" s="18" customFormat="1" ht="15" x14ac:dyDescent="0.25">
      <c r="A127" s="18" t="s">
        <v>109</v>
      </c>
      <c r="B127" s="19" t="s">
        <v>131</v>
      </c>
      <c r="C127" s="20" t="str">
        <f>"10"</f>
        <v>10</v>
      </c>
      <c r="D127" s="20">
        <v>0.13</v>
      </c>
      <c r="E127" s="20">
        <v>0</v>
      </c>
      <c r="F127" s="20">
        <v>0.06</v>
      </c>
      <c r="G127" s="20">
        <v>0</v>
      </c>
      <c r="H127" s="20">
        <v>1.87</v>
      </c>
      <c r="I127" s="20">
        <v>8.8535000000000004</v>
      </c>
      <c r="J127" s="18">
        <v>0.02</v>
      </c>
      <c r="K127" s="18">
        <v>0</v>
      </c>
      <c r="L127" s="18">
        <v>0</v>
      </c>
      <c r="M127" s="18">
        <v>0</v>
      </c>
      <c r="N127" s="18">
        <v>0.05</v>
      </c>
      <c r="O127" s="18">
        <v>1.74</v>
      </c>
      <c r="P127" s="18">
        <v>0.08</v>
      </c>
      <c r="Q127" s="18">
        <v>0</v>
      </c>
      <c r="R127" s="18">
        <v>0</v>
      </c>
      <c r="S127" s="18">
        <v>0.1</v>
      </c>
      <c r="T127" s="18">
        <v>0</v>
      </c>
      <c r="U127" s="18">
        <v>61</v>
      </c>
      <c r="V127" s="18">
        <v>24.5</v>
      </c>
      <c r="W127" s="18">
        <v>3.5</v>
      </c>
      <c r="X127" s="18">
        <v>4.7</v>
      </c>
      <c r="Y127" s="18">
        <v>15.8</v>
      </c>
      <c r="Z127" s="18">
        <v>0.39</v>
      </c>
      <c r="AA127" s="18">
        <v>0</v>
      </c>
      <c r="AB127" s="18">
        <v>0.5</v>
      </c>
      <c r="AC127" s="18">
        <v>0.1</v>
      </c>
      <c r="AD127" s="18">
        <v>0.14000000000000001</v>
      </c>
      <c r="AE127" s="18">
        <v>0.02</v>
      </c>
      <c r="AF127" s="18">
        <v>0.01</v>
      </c>
      <c r="AG127" s="18">
        <v>7.0000000000000007E-2</v>
      </c>
      <c r="AH127" s="18">
        <v>0.2</v>
      </c>
      <c r="AI127" s="18">
        <v>0</v>
      </c>
      <c r="AJ127" s="18">
        <v>0</v>
      </c>
      <c r="AK127" s="18">
        <v>32.200000000000003</v>
      </c>
      <c r="AL127" s="18">
        <v>24.8</v>
      </c>
      <c r="AM127" s="18">
        <v>42.7</v>
      </c>
      <c r="AN127" s="18">
        <v>22.3</v>
      </c>
      <c r="AO127" s="18">
        <v>9.3000000000000007</v>
      </c>
      <c r="AP127" s="18">
        <v>19.8</v>
      </c>
      <c r="AQ127" s="18">
        <v>8</v>
      </c>
      <c r="AR127" s="18">
        <v>37.1</v>
      </c>
      <c r="AS127" s="18">
        <v>29.7</v>
      </c>
      <c r="AT127" s="18">
        <v>29.1</v>
      </c>
      <c r="AU127" s="18">
        <v>46.4</v>
      </c>
      <c r="AV127" s="18">
        <v>12.4</v>
      </c>
      <c r="AW127" s="18">
        <v>31</v>
      </c>
      <c r="AX127" s="18">
        <v>152.9</v>
      </c>
      <c r="AY127" s="18">
        <v>0</v>
      </c>
      <c r="AZ127" s="18">
        <v>52.6</v>
      </c>
      <c r="BA127" s="18">
        <v>29.1</v>
      </c>
      <c r="BB127" s="18">
        <v>18</v>
      </c>
      <c r="BC127" s="18">
        <v>13</v>
      </c>
      <c r="BD127" s="18">
        <v>0</v>
      </c>
      <c r="BE127" s="18">
        <v>0</v>
      </c>
      <c r="BF127" s="18">
        <v>0</v>
      </c>
      <c r="BG127" s="18">
        <v>0</v>
      </c>
      <c r="BH127" s="18">
        <v>0</v>
      </c>
      <c r="BI127" s="18">
        <v>0</v>
      </c>
      <c r="BJ127" s="18">
        <v>0</v>
      </c>
      <c r="BK127" s="18">
        <v>0.01</v>
      </c>
      <c r="BL127" s="18">
        <v>0</v>
      </c>
      <c r="BM127" s="18">
        <v>0</v>
      </c>
      <c r="BN127" s="18">
        <v>0</v>
      </c>
      <c r="BO127" s="18">
        <v>0</v>
      </c>
      <c r="BP127" s="18">
        <v>0</v>
      </c>
      <c r="BQ127" s="18">
        <v>0</v>
      </c>
      <c r="BR127" s="18">
        <v>0</v>
      </c>
      <c r="BS127" s="18">
        <v>0.01</v>
      </c>
      <c r="BT127" s="18">
        <v>0</v>
      </c>
      <c r="BU127" s="18">
        <v>0</v>
      </c>
      <c r="BV127" s="18">
        <v>0.05</v>
      </c>
      <c r="BW127" s="18">
        <v>0.01</v>
      </c>
      <c r="BX127" s="18">
        <v>0</v>
      </c>
      <c r="BY127" s="18">
        <v>0</v>
      </c>
      <c r="BZ127" s="18">
        <v>0</v>
      </c>
      <c r="CA127" s="18">
        <v>0</v>
      </c>
      <c r="CB127" s="18">
        <v>4.7</v>
      </c>
      <c r="CC127" s="20"/>
      <c r="CE127" s="18">
        <v>0.08</v>
      </c>
      <c r="CG127" s="18">
        <v>0</v>
      </c>
      <c r="CH127" s="18">
        <v>0</v>
      </c>
      <c r="CI127" s="18">
        <v>0</v>
      </c>
      <c r="CJ127" s="18">
        <v>0</v>
      </c>
      <c r="CK127" s="18">
        <v>0</v>
      </c>
      <c r="CL127" s="18">
        <v>0</v>
      </c>
      <c r="CM127" s="18">
        <v>0</v>
      </c>
      <c r="CN127" s="18">
        <v>0</v>
      </c>
      <c r="CO127" s="18">
        <v>0</v>
      </c>
      <c r="CP127" s="18">
        <v>0</v>
      </c>
      <c r="CQ127" s="18">
        <v>0</v>
      </c>
    </row>
    <row r="128" spans="1:95" s="26" customFormat="1" ht="14.25" x14ac:dyDescent="0.2">
      <c r="B128" s="24" t="s">
        <v>96</v>
      </c>
      <c r="C128" s="25"/>
      <c r="D128" s="25">
        <v>32.479999999999997</v>
      </c>
      <c r="E128" s="25">
        <v>8.49</v>
      </c>
      <c r="F128" s="25">
        <v>12.76</v>
      </c>
      <c r="G128" s="25">
        <v>0.01</v>
      </c>
      <c r="H128" s="25">
        <v>89.14</v>
      </c>
      <c r="I128" s="25">
        <v>579.95000000000005</v>
      </c>
      <c r="J128" s="26">
        <v>6.13</v>
      </c>
      <c r="K128" s="26">
        <v>0.27</v>
      </c>
      <c r="L128" s="26">
        <v>0.73</v>
      </c>
      <c r="M128" s="26">
        <v>0</v>
      </c>
      <c r="N128" s="26">
        <v>19.07</v>
      </c>
      <c r="O128" s="26">
        <v>58.07</v>
      </c>
      <c r="P128" s="26">
        <v>12</v>
      </c>
      <c r="Q128" s="26">
        <v>0</v>
      </c>
      <c r="R128" s="26">
        <v>0</v>
      </c>
      <c r="S128" s="26">
        <v>0.21</v>
      </c>
      <c r="T128" s="26">
        <v>7.29</v>
      </c>
      <c r="U128" s="26">
        <v>863.87</v>
      </c>
      <c r="V128" s="26">
        <v>1315.39</v>
      </c>
      <c r="W128" s="26">
        <v>233.96</v>
      </c>
      <c r="X128" s="26">
        <v>136.74</v>
      </c>
      <c r="Y128" s="26">
        <v>589.9</v>
      </c>
      <c r="Z128" s="26">
        <v>6.8</v>
      </c>
      <c r="AA128" s="26">
        <v>143.74</v>
      </c>
      <c r="AB128" s="26">
        <v>376.02</v>
      </c>
      <c r="AC128" s="26">
        <v>133.91999999999999</v>
      </c>
      <c r="AD128" s="26">
        <v>1.44</v>
      </c>
      <c r="AE128" s="26">
        <v>0.74</v>
      </c>
      <c r="AF128" s="26">
        <v>0.53</v>
      </c>
      <c r="AG128" s="26">
        <v>5.39</v>
      </c>
      <c r="AH128" s="26">
        <v>11.01</v>
      </c>
      <c r="AI128" s="26">
        <v>8.17</v>
      </c>
      <c r="AJ128" s="26">
        <v>0</v>
      </c>
      <c r="AK128" s="26">
        <v>1189.72</v>
      </c>
      <c r="AL128" s="26">
        <v>1088.67</v>
      </c>
      <c r="AM128" s="26">
        <v>1857.74</v>
      </c>
      <c r="AN128" s="26">
        <v>1569</v>
      </c>
      <c r="AO128" s="26">
        <v>270.17</v>
      </c>
      <c r="AP128" s="26">
        <v>907.67</v>
      </c>
      <c r="AQ128" s="26">
        <v>276.74</v>
      </c>
      <c r="AR128" s="26">
        <v>1209.8900000000001</v>
      </c>
      <c r="AS128" s="26">
        <v>918.1</v>
      </c>
      <c r="AT128" s="26">
        <v>1173.69</v>
      </c>
      <c r="AU128" s="26">
        <v>2428.9699999999998</v>
      </c>
      <c r="AV128" s="26">
        <v>595.02</v>
      </c>
      <c r="AW128" s="26">
        <v>897.66</v>
      </c>
      <c r="AX128" s="26">
        <v>3796.38</v>
      </c>
      <c r="AY128" s="26">
        <v>0</v>
      </c>
      <c r="AZ128" s="26">
        <v>1747.4</v>
      </c>
      <c r="BA128" s="26">
        <v>1290.51</v>
      </c>
      <c r="BB128" s="26">
        <v>667.39</v>
      </c>
      <c r="BC128" s="26">
        <v>237.06</v>
      </c>
      <c r="BD128" s="26">
        <v>0.39</v>
      </c>
      <c r="BE128" s="26">
        <v>0.09</v>
      </c>
      <c r="BF128" s="26">
        <v>7.0000000000000007E-2</v>
      </c>
      <c r="BG128" s="26">
        <v>0.2</v>
      </c>
      <c r="BH128" s="26">
        <v>0.25</v>
      </c>
      <c r="BI128" s="26">
        <v>0.84</v>
      </c>
      <c r="BJ128" s="26">
        <v>0</v>
      </c>
      <c r="BK128" s="26">
        <v>2.58</v>
      </c>
      <c r="BL128" s="26">
        <v>0</v>
      </c>
      <c r="BM128" s="26">
        <v>0.78</v>
      </c>
      <c r="BN128" s="26">
        <v>0.03</v>
      </c>
      <c r="BO128" s="26">
        <v>0</v>
      </c>
      <c r="BP128" s="26">
        <v>0</v>
      </c>
      <c r="BQ128" s="26">
        <v>0.08</v>
      </c>
      <c r="BR128" s="26">
        <v>0.3</v>
      </c>
      <c r="BS128" s="26">
        <v>2.4</v>
      </c>
      <c r="BT128" s="26">
        <v>0</v>
      </c>
      <c r="BU128" s="26">
        <v>0</v>
      </c>
      <c r="BV128" s="26">
        <v>0.25</v>
      </c>
      <c r="BW128" s="26">
        <v>0.02</v>
      </c>
      <c r="BX128" s="26">
        <v>0</v>
      </c>
      <c r="BY128" s="26">
        <v>0</v>
      </c>
      <c r="BZ128" s="26">
        <v>0</v>
      </c>
      <c r="CA128" s="26">
        <v>0</v>
      </c>
      <c r="CB128" s="26">
        <v>316.89</v>
      </c>
      <c r="CC128" s="25"/>
      <c r="CD128" s="26" t="e">
        <f>$I$44/$I$45*100</f>
        <v>#DIV/0!</v>
      </c>
      <c r="CE128" s="26">
        <v>206.41</v>
      </c>
      <c r="CG128" s="26">
        <v>0</v>
      </c>
      <c r="CH128" s="26">
        <v>0</v>
      </c>
      <c r="CI128" s="26">
        <v>0</v>
      </c>
      <c r="CJ128" s="26">
        <v>0</v>
      </c>
      <c r="CK128" s="26">
        <v>0</v>
      </c>
      <c r="CL128" s="26">
        <v>0</v>
      </c>
      <c r="CM128" s="26">
        <v>0</v>
      </c>
      <c r="CN128" s="26">
        <v>0</v>
      </c>
      <c r="CO128" s="26">
        <v>0</v>
      </c>
      <c r="CP128" s="26">
        <v>0</v>
      </c>
      <c r="CQ128" s="26">
        <v>2.19</v>
      </c>
    </row>
    <row r="129" spans="1:95" s="26" customFormat="1" ht="14.25" x14ac:dyDescent="0.2">
      <c r="B129" s="24" t="s">
        <v>97</v>
      </c>
      <c r="C129" s="25"/>
      <c r="D129" s="25">
        <v>91.55</v>
      </c>
      <c r="E129" s="25">
        <v>47.09</v>
      </c>
      <c r="F129" s="25">
        <v>87.85</v>
      </c>
      <c r="G129" s="25">
        <v>5</v>
      </c>
      <c r="H129" s="25">
        <v>311.7</v>
      </c>
      <c r="I129" s="25">
        <v>2350.4699999999998</v>
      </c>
      <c r="J129" s="26">
        <v>39.619999999999997</v>
      </c>
      <c r="K129" s="26">
        <v>9.34</v>
      </c>
      <c r="L129" s="26">
        <v>9.5</v>
      </c>
      <c r="M129" s="26">
        <v>0</v>
      </c>
      <c r="N129" s="26">
        <v>131.72</v>
      </c>
      <c r="O129" s="26">
        <v>151.88999999999999</v>
      </c>
      <c r="P129" s="26">
        <v>28.09</v>
      </c>
      <c r="Q129" s="26">
        <v>0</v>
      </c>
      <c r="R129" s="26">
        <v>0</v>
      </c>
      <c r="S129" s="26">
        <v>4.72</v>
      </c>
      <c r="T129" s="26">
        <v>22.19</v>
      </c>
      <c r="U129" s="26">
        <v>3606.4</v>
      </c>
      <c r="V129" s="26">
        <v>3711.91</v>
      </c>
      <c r="W129" s="26">
        <v>1200.7</v>
      </c>
      <c r="X129" s="26">
        <v>359.03</v>
      </c>
      <c r="Y129" s="26">
        <v>1793.31</v>
      </c>
      <c r="Z129" s="26">
        <v>19.649999999999999</v>
      </c>
      <c r="AA129" s="26">
        <v>613.59</v>
      </c>
      <c r="AB129" s="26">
        <v>3928.74</v>
      </c>
      <c r="AC129" s="26">
        <v>1518.91</v>
      </c>
      <c r="AD129" s="26">
        <v>12.93</v>
      </c>
      <c r="AE129" s="26">
        <v>1.5</v>
      </c>
      <c r="AF129" s="26">
        <v>2.29</v>
      </c>
      <c r="AG129" s="26">
        <v>13.6</v>
      </c>
      <c r="AH129" s="26">
        <v>30.66</v>
      </c>
      <c r="AI129" s="26">
        <v>28.46</v>
      </c>
      <c r="AJ129" s="26">
        <v>0</v>
      </c>
      <c r="AK129" s="26">
        <v>3613.76</v>
      </c>
      <c r="AL129" s="26">
        <v>3097.12</v>
      </c>
      <c r="AM129" s="26">
        <v>5487.59</v>
      </c>
      <c r="AN129" s="26">
        <v>4060.06</v>
      </c>
      <c r="AO129" s="26">
        <v>1312.51</v>
      </c>
      <c r="AP129" s="26">
        <v>2687.85</v>
      </c>
      <c r="AQ129" s="26">
        <v>975.76</v>
      </c>
      <c r="AR129" s="26">
        <v>3430.39</v>
      </c>
      <c r="AS129" s="26">
        <v>2869.11</v>
      </c>
      <c r="AT129" s="26">
        <v>3519.78</v>
      </c>
      <c r="AU129" s="26">
        <v>5772.46</v>
      </c>
      <c r="AV129" s="26">
        <v>1660.86</v>
      </c>
      <c r="AW129" s="26">
        <v>2344.2600000000002</v>
      </c>
      <c r="AX129" s="26">
        <v>12421.09</v>
      </c>
      <c r="AY129" s="26">
        <v>21.53</v>
      </c>
      <c r="AZ129" s="26">
        <v>4426.2299999999996</v>
      </c>
      <c r="BA129" s="26">
        <v>3875.88</v>
      </c>
      <c r="BB129" s="26">
        <v>2248.3000000000002</v>
      </c>
      <c r="BC129" s="26">
        <v>1053.68</v>
      </c>
      <c r="BD129" s="26">
        <v>1.4</v>
      </c>
      <c r="BE129" s="26">
        <v>0.34</v>
      </c>
      <c r="BF129" s="26">
        <v>0.37</v>
      </c>
      <c r="BG129" s="26">
        <v>0.99</v>
      </c>
      <c r="BH129" s="26">
        <v>1.24</v>
      </c>
      <c r="BI129" s="26">
        <v>3.91</v>
      </c>
      <c r="BJ129" s="26">
        <v>0.1</v>
      </c>
      <c r="BK129" s="26">
        <v>11.96</v>
      </c>
      <c r="BL129" s="26">
        <v>0.03</v>
      </c>
      <c r="BM129" s="26">
        <v>3.79</v>
      </c>
      <c r="BN129" s="26">
        <v>0.17</v>
      </c>
      <c r="BO129" s="26">
        <v>0.08</v>
      </c>
      <c r="BP129" s="26">
        <v>0</v>
      </c>
      <c r="BQ129" s="26">
        <v>0.31</v>
      </c>
      <c r="BR129" s="26">
        <v>1.27</v>
      </c>
      <c r="BS129" s="26">
        <v>12.91</v>
      </c>
      <c r="BT129" s="26">
        <v>0</v>
      </c>
      <c r="BU129" s="26">
        <v>0</v>
      </c>
      <c r="BV129" s="26">
        <v>9.0399999999999991</v>
      </c>
      <c r="BW129" s="26">
        <v>0.1</v>
      </c>
      <c r="BX129" s="26">
        <v>0</v>
      </c>
      <c r="BY129" s="26">
        <v>0</v>
      </c>
      <c r="BZ129" s="26">
        <v>0</v>
      </c>
      <c r="CA129" s="26">
        <v>0</v>
      </c>
      <c r="CB129" s="26">
        <v>1838.23</v>
      </c>
      <c r="CC129" s="25"/>
      <c r="CE129" s="26">
        <v>1268.3800000000001</v>
      </c>
      <c r="CG129" s="26">
        <v>11.25</v>
      </c>
      <c r="CH129" s="26">
        <v>11.25</v>
      </c>
      <c r="CI129" s="26">
        <v>11.25</v>
      </c>
      <c r="CJ129" s="26">
        <v>0.5</v>
      </c>
      <c r="CK129" s="26">
        <v>0.5</v>
      </c>
      <c r="CL129" s="26">
        <v>0.5</v>
      </c>
      <c r="CM129" s="26">
        <v>2.5</v>
      </c>
      <c r="CN129" s="26">
        <v>2.5</v>
      </c>
      <c r="CO129" s="26">
        <v>2.5</v>
      </c>
      <c r="CP129" s="26">
        <v>17.399999999999999</v>
      </c>
      <c r="CQ129" s="26">
        <v>4.5599999999999996</v>
      </c>
    </row>
    <row r="130" spans="1:95" s="5" customFormat="1" ht="15" x14ac:dyDescent="0.25">
      <c r="B130" s="15"/>
      <c r="C130" s="11"/>
      <c r="D130" s="11"/>
      <c r="E130" s="11"/>
      <c r="F130" s="11"/>
      <c r="G130" s="11"/>
      <c r="H130" s="11"/>
      <c r="I130" s="11"/>
      <c r="CC130" s="11"/>
    </row>
    <row r="131" spans="1:95" s="7" customFormat="1" x14ac:dyDescent="0.25">
      <c r="A131" s="8"/>
      <c r="B131" s="8" t="s">
        <v>178</v>
      </c>
      <c r="C131" s="8"/>
      <c r="D131" s="9"/>
      <c r="E131" s="8"/>
      <c r="F131" s="8"/>
      <c r="G131" s="8"/>
      <c r="H131" s="8"/>
      <c r="I131" s="8"/>
    </row>
    <row r="132" spans="1:95" ht="15.75" hidden="1" customHeight="1" x14ac:dyDescent="0.25">
      <c r="B132" s="1"/>
      <c r="CC132" s="1"/>
    </row>
    <row r="133" spans="1:95" x14ac:dyDescent="0.25">
      <c r="B133" s="2"/>
      <c r="C133" s="6"/>
      <c r="D133" s="3"/>
      <c r="E133" s="3"/>
      <c r="F133" s="3"/>
      <c r="G133" s="3"/>
      <c r="H133" s="3"/>
      <c r="I133" s="3"/>
      <c r="CC133" s="1"/>
    </row>
    <row r="134" spans="1:95" ht="7.5" customHeight="1" x14ac:dyDescent="0.25">
      <c r="B134" s="1"/>
      <c r="CC134" s="1"/>
    </row>
    <row r="135" spans="1:95" ht="15.75" hidden="1" customHeight="1" x14ac:dyDescent="0.25">
      <c r="B135" s="1"/>
      <c r="CC135" s="1"/>
    </row>
    <row r="136" spans="1:95" s="5" customFormat="1" ht="14.25" customHeight="1" x14ac:dyDescent="0.25">
      <c r="A136" s="40" t="s">
        <v>76</v>
      </c>
      <c r="B136" s="36" t="s">
        <v>0</v>
      </c>
      <c r="C136" s="36" t="s">
        <v>6</v>
      </c>
      <c r="D136" s="36" t="s">
        <v>2</v>
      </c>
      <c r="E136" s="36"/>
      <c r="F136" s="36" t="s">
        <v>9</v>
      </c>
      <c r="G136" s="36"/>
      <c r="H136" s="36" t="s">
        <v>8</v>
      </c>
      <c r="I136" s="37" t="s">
        <v>5</v>
      </c>
      <c r="J136" s="5" t="s">
        <v>10</v>
      </c>
      <c r="K136" s="5" t="s">
        <v>11</v>
      </c>
      <c r="L136" s="5" t="s">
        <v>74</v>
      </c>
      <c r="M136" s="5" t="s">
        <v>12</v>
      </c>
      <c r="N136" s="5" t="s">
        <v>13</v>
      </c>
      <c r="O136" s="5" t="s">
        <v>14</v>
      </c>
      <c r="P136" s="5" t="s">
        <v>15</v>
      </c>
      <c r="Q136" s="5" t="s">
        <v>16</v>
      </c>
      <c r="R136" s="5" t="s">
        <v>17</v>
      </c>
      <c r="S136" s="5" t="s">
        <v>18</v>
      </c>
      <c r="T136" s="5" t="s">
        <v>19</v>
      </c>
      <c r="U136" s="5" t="s">
        <v>20</v>
      </c>
      <c r="V136" s="5" t="s">
        <v>21</v>
      </c>
      <c r="W136" s="33" t="s">
        <v>75</v>
      </c>
      <c r="X136" s="33"/>
      <c r="Y136" s="33"/>
      <c r="Z136" s="33"/>
      <c r="AA136" s="34" t="s">
        <v>77</v>
      </c>
      <c r="AB136" s="34"/>
      <c r="AC136" s="34"/>
      <c r="AD136" s="34"/>
      <c r="AE136" s="34"/>
      <c r="AF136" s="34"/>
      <c r="AG136" s="34"/>
      <c r="AH136" s="34"/>
      <c r="AI136" s="35"/>
      <c r="AJ136" s="5" t="s">
        <v>30</v>
      </c>
      <c r="AK136" s="5" t="s">
        <v>31</v>
      </c>
      <c r="AL136" s="5" t="s">
        <v>32</v>
      </c>
      <c r="AM136" s="5" t="s">
        <v>33</v>
      </c>
      <c r="AN136" s="5" t="s">
        <v>34</v>
      </c>
      <c r="AO136" s="5" t="s">
        <v>35</v>
      </c>
      <c r="AP136" s="5" t="s">
        <v>36</v>
      </c>
      <c r="AQ136" s="5" t="s">
        <v>37</v>
      </c>
      <c r="AR136" s="5" t="s">
        <v>38</v>
      </c>
      <c r="AS136" s="5" t="s">
        <v>39</v>
      </c>
      <c r="AT136" s="5" t="s">
        <v>40</v>
      </c>
      <c r="AU136" s="5" t="s">
        <v>41</v>
      </c>
      <c r="AV136" s="5" t="s">
        <v>42</v>
      </c>
      <c r="AW136" s="5" t="s">
        <v>43</v>
      </c>
      <c r="AX136" s="5" t="s">
        <v>44</v>
      </c>
      <c r="AY136" s="5" t="s">
        <v>45</v>
      </c>
      <c r="AZ136" s="5" t="s">
        <v>46</v>
      </c>
      <c r="BA136" s="5" t="s">
        <v>47</v>
      </c>
      <c r="BB136" s="5" t="s">
        <v>48</v>
      </c>
      <c r="BC136" s="5" t="s">
        <v>49</v>
      </c>
      <c r="BD136" s="5" t="s">
        <v>50</v>
      </c>
      <c r="BE136" s="5" t="s">
        <v>51</v>
      </c>
      <c r="BF136" s="5" t="s">
        <v>52</v>
      </c>
      <c r="BG136" s="5" t="s">
        <v>53</v>
      </c>
      <c r="BH136" s="5" t="s">
        <v>54</v>
      </c>
      <c r="BI136" s="5" t="s">
        <v>55</v>
      </c>
      <c r="BJ136" s="5" t="s">
        <v>56</v>
      </c>
      <c r="BK136" s="5" t="s">
        <v>57</v>
      </c>
      <c r="BL136" s="5" t="s">
        <v>58</v>
      </c>
      <c r="BM136" s="5" t="s">
        <v>59</v>
      </c>
      <c r="BN136" s="5" t="s">
        <v>60</v>
      </c>
      <c r="BO136" s="5" t="s">
        <v>61</v>
      </c>
      <c r="BP136" s="5" t="s">
        <v>62</v>
      </c>
      <c r="BQ136" s="5" t="s">
        <v>63</v>
      </c>
      <c r="BR136" s="5" t="s">
        <v>64</v>
      </c>
      <c r="BS136" s="5" t="s">
        <v>65</v>
      </c>
      <c r="BT136" s="5" t="s">
        <v>66</v>
      </c>
      <c r="BU136" s="5" t="s">
        <v>67</v>
      </c>
      <c r="BV136" s="5" t="s">
        <v>68</v>
      </c>
      <c r="BW136" s="5" t="s">
        <v>69</v>
      </c>
      <c r="BX136" s="5" t="s">
        <v>70</v>
      </c>
      <c r="BY136" s="5" t="s">
        <v>71</v>
      </c>
      <c r="BZ136" s="5" t="s">
        <v>72</v>
      </c>
      <c r="CA136" s="5" t="s">
        <v>73</v>
      </c>
      <c r="CB136" s="13"/>
      <c r="CC136" s="31"/>
    </row>
    <row r="137" spans="1:95" s="5" customFormat="1" ht="15.75" customHeight="1" x14ac:dyDescent="0.25">
      <c r="A137" s="41"/>
      <c r="B137" s="36"/>
      <c r="C137" s="36"/>
      <c r="D137" s="28" t="s">
        <v>1</v>
      </c>
      <c r="E137" s="28" t="s">
        <v>3</v>
      </c>
      <c r="F137" s="28" t="s">
        <v>1</v>
      </c>
      <c r="G137" s="28" t="s">
        <v>4</v>
      </c>
      <c r="H137" s="36"/>
      <c r="I137" s="38"/>
      <c r="W137" s="29" t="s">
        <v>22</v>
      </c>
      <c r="X137" s="29" t="s">
        <v>23</v>
      </c>
      <c r="Y137" s="29" t="s">
        <v>24</v>
      </c>
      <c r="Z137" s="29" t="s">
        <v>25</v>
      </c>
      <c r="AA137" s="29" t="s">
        <v>82</v>
      </c>
      <c r="AB137" s="29" t="s">
        <v>26</v>
      </c>
      <c r="AC137" s="29" t="s">
        <v>78</v>
      </c>
      <c r="AD137" s="29" t="s">
        <v>79</v>
      </c>
      <c r="AE137" s="29" t="s">
        <v>80</v>
      </c>
      <c r="AF137" s="29" t="s">
        <v>27</v>
      </c>
      <c r="AG137" s="29" t="s">
        <v>28</v>
      </c>
      <c r="AH137" s="29" t="s">
        <v>29</v>
      </c>
      <c r="AI137" s="30" t="s">
        <v>81</v>
      </c>
      <c r="CB137" s="13"/>
      <c r="CC137" s="32"/>
    </row>
    <row r="138" spans="1:95" s="5" customFormat="1" ht="15" x14ac:dyDescent="0.25">
      <c r="B138" s="17" t="s">
        <v>83</v>
      </c>
      <c r="C138" s="11"/>
      <c r="D138" s="11"/>
      <c r="E138" s="11"/>
      <c r="F138" s="11"/>
      <c r="G138" s="11"/>
      <c r="H138" s="11"/>
      <c r="I138" s="11"/>
      <c r="CC138" s="11"/>
    </row>
    <row r="139" spans="1:95" s="21" customFormat="1" ht="15" x14ac:dyDescent="0.25">
      <c r="A139" s="21" t="s">
        <v>179</v>
      </c>
      <c r="B139" s="22" t="s">
        <v>180</v>
      </c>
      <c r="C139" s="23" t="str">
        <f>"185"</f>
        <v>185</v>
      </c>
      <c r="D139" s="23">
        <v>8.0399999999999991</v>
      </c>
      <c r="E139" s="23">
        <v>3.31</v>
      </c>
      <c r="F139" s="23">
        <v>9.9</v>
      </c>
      <c r="G139" s="23">
        <v>0</v>
      </c>
      <c r="H139" s="23">
        <v>34.29</v>
      </c>
      <c r="I139" s="23">
        <v>254.56203811519998</v>
      </c>
      <c r="J139" s="21">
        <v>5.84</v>
      </c>
      <c r="K139" s="21">
        <v>0.13</v>
      </c>
      <c r="L139" s="21">
        <v>0.56000000000000005</v>
      </c>
      <c r="M139" s="21">
        <v>0</v>
      </c>
      <c r="N139" s="21">
        <v>10.43</v>
      </c>
      <c r="O139" s="21">
        <v>21.7</v>
      </c>
      <c r="P139" s="21">
        <v>2.17</v>
      </c>
      <c r="Q139" s="21">
        <v>0</v>
      </c>
      <c r="R139" s="21">
        <v>0</v>
      </c>
      <c r="S139" s="21">
        <v>0.12</v>
      </c>
      <c r="T139" s="21">
        <v>2.2200000000000002</v>
      </c>
      <c r="U139" s="21">
        <v>331.68</v>
      </c>
      <c r="V139" s="21">
        <v>299.27999999999997</v>
      </c>
      <c r="W139" s="21">
        <v>156.03</v>
      </c>
      <c r="X139" s="21">
        <v>61.63</v>
      </c>
      <c r="Y139" s="21">
        <v>206.73</v>
      </c>
      <c r="Z139" s="21">
        <v>1.51</v>
      </c>
      <c r="AA139" s="21">
        <v>64.92</v>
      </c>
      <c r="AB139" s="21">
        <v>36.229999999999997</v>
      </c>
      <c r="AC139" s="21">
        <v>71.62</v>
      </c>
      <c r="AD139" s="21">
        <v>0.81</v>
      </c>
      <c r="AE139" s="21">
        <v>0.16</v>
      </c>
      <c r="AF139" s="21">
        <v>0.18</v>
      </c>
      <c r="AG139" s="21">
        <v>0.37</v>
      </c>
      <c r="AH139" s="21">
        <v>2.79</v>
      </c>
      <c r="AI139" s="21">
        <v>0.25</v>
      </c>
      <c r="AJ139" s="21">
        <v>0</v>
      </c>
      <c r="AK139" s="21">
        <v>216.4</v>
      </c>
      <c r="AL139" s="21">
        <v>154.12</v>
      </c>
      <c r="AM139" s="21">
        <v>246.24</v>
      </c>
      <c r="AN139" s="21">
        <v>162.72</v>
      </c>
      <c r="AO139" s="21">
        <v>47.41</v>
      </c>
      <c r="AP139" s="21">
        <v>147.44999999999999</v>
      </c>
      <c r="AQ139" s="21">
        <v>76.23</v>
      </c>
      <c r="AR139" s="21">
        <v>207.57</v>
      </c>
      <c r="AS139" s="21">
        <v>187.78</v>
      </c>
      <c r="AT139" s="21">
        <v>283.52999999999997</v>
      </c>
      <c r="AU139" s="21">
        <v>353.65</v>
      </c>
      <c r="AV139" s="21">
        <v>94.81</v>
      </c>
      <c r="AW139" s="21">
        <v>392.19</v>
      </c>
      <c r="AX139" s="21">
        <v>752.7</v>
      </c>
      <c r="AY139" s="21">
        <v>0</v>
      </c>
      <c r="AZ139" s="21">
        <v>247.72</v>
      </c>
      <c r="BA139" s="21">
        <v>199.12</v>
      </c>
      <c r="BB139" s="21">
        <v>171.46</v>
      </c>
      <c r="BC139" s="21">
        <v>108.63</v>
      </c>
      <c r="BD139" s="21">
        <v>0.18</v>
      </c>
      <c r="BE139" s="21">
        <v>0.04</v>
      </c>
      <c r="BF139" s="21">
        <v>0.04</v>
      </c>
      <c r="BG139" s="21">
        <v>0.09</v>
      </c>
      <c r="BH139" s="21">
        <v>0.12</v>
      </c>
      <c r="BI139" s="21">
        <v>0.39</v>
      </c>
      <c r="BJ139" s="21">
        <v>0</v>
      </c>
      <c r="BK139" s="21">
        <v>1.71</v>
      </c>
      <c r="BL139" s="21">
        <v>0</v>
      </c>
      <c r="BM139" s="21">
        <v>0.39</v>
      </c>
      <c r="BN139" s="21">
        <v>0</v>
      </c>
      <c r="BO139" s="21">
        <v>0</v>
      </c>
      <c r="BP139" s="21">
        <v>0</v>
      </c>
      <c r="BQ139" s="21">
        <v>0.04</v>
      </c>
      <c r="BR139" s="21">
        <v>0.14000000000000001</v>
      </c>
      <c r="BS139" s="21">
        <v>1.94</v>
      </c>
      <c r="BT139" s="21">
        <v>0</v>
      </c>
      <c r="BU139" s="21">
        <v>0</v>
      </c>
      <c r="BV139" s="21">
        <v>0.92</v>
      </c>
      <c r="BW139" s="21">
        <v>0.02</v>
      </c>
      <c r="BX139" s="21">
        <v>0</v>
      </c>
      <c r="BY139" s="21">
        <v>0</v>
      </c>
      <c r="BZ139" s="21">
        <v>0</v>
      </c>
      <c r="CA139" s="21">
        <v>0</v>
      </c>
      <c r="CB139" s="21">
        <v>139.15</v>
      </c>
      <c r="CC139" s="23"/>
      <c r="CE139" s="21">
        <v>70.959999999999994</v>
      </c>
      <c r="CG139" s="21">
        <v>0</v>
      </c>
      <c r="CH139" s="21">
        <v>0</v>
      </c>
      <c r="CI139" s="21">
        <v>0</v>
      </c>
      <c r="CJ139" s="21">
        <v>0</v>
      </c>
      <c r="CK139" s="21">
        <v>0</v>
      </c>
      <c r="CL139" s="21">
        <v>0</v>
      </c>
      <c r="CM139" s="21">
        <v>0</v>
      </c>
      <c r="CN139" s="21">
        <v>0</v>
      </c>
      <c r="CO139" s="21">
        <v>0</v>
      </c>
      <c r="CP139" s="21">
        <v>4.7699999999999996</v>
      </c>
      <c r="CQ139" s="21">
        <v>0.72</v>
      </c>
    </row>
    <row r="140" spans="1:95" s="21" customFormat="1" ht="15" x14ac:dyDescent="0.25">
      <c r="A140" s="21" t="s">
        <v>101</v>
      </c>
      <c r="B140" s="22" t="s">
        <v>85</v>
      </c>
      <c r="C140" s="23" t="str">
        <f>"10"</f>
        <v>10</v>
      </c>
      <c r="D140" s="23">
        <v>2.63</v>
      </c>
      <c r="E140" s="23">
        <v>2.63</v>
      </c>
      <c r="F140" s="23">
        <v>2.66</v>
      </c>
      <c r="G140" s="23">
        <v>0</v>
      </c>
      <c r="H140" s="23">
        <v>0</v>
      </c>
      <c r="I140" s="23">
        <v>35.06</v>
      </c>
      <c r="J140" s="21">
        <v>1.53</v>
      </c>
      <c r="K140" s="21">
        <v>0</v>
      </c>
      <c r="L140" s="21">
        <v>1.53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0.2</v>
      </c>
      <c r="T140" s="21">
        <v>0.43</v>
      </c>
      <c r="U140" s="21">
        <v>0</v>
      </c>
      <c r="V140" s="21">
        <v>10</v>
      </c>
      <c r="W140" s="21">
        <v>100</v>
      </c>
      <c r="X140" s="21">
        <v>5.5</v>
      </c>
      <c r="Y140" s="21">
        <v>60</v>
      </c>
      <c r="Z140" s="21">
        <v>7.0000000000000007E-2</v>
      </c>
      <c r="AA140" s="21">
        <v>21</v>
      </c>
      <c r="AB140" s="21">
        <v>17</v>
      </c>
      <c r="AC140" s="21">
        <v>23.8</v>
      </c>
      <c r="AD140" s="21">
        <v>0.04</v>
      </c>
      <c r="AE140" s="21">
        <v>0</v>
      </c>
      <c r="AF140" s="21">
        <v>0.04</v>
      </c>
      <c r="AG140" s="21">
        <v>0.02</v>
      </c>
      <c r="AH140" s="21">
        <v>0.68</v>
      </c>
      <c r="AI140" s="21">
        <v>7.0000000000000007E-2</v>
      </c>
      <c r="AJ140" s="21">
        <v>0</v>
      </c>
      <c r="AK140" s="21">
        <v>157</v>
      </c>
      <c r="AL140" s="21">
        <v>117</v>
      </c>
      <c r="AM140" s="21">
        <v>230</v>
      </c>
      <c r="AN140" s="21">
        <v>158</v>
      </c>
      <c r="AO140" s="21">
        <v>56</v>
      </c>
      <c r="AP140" s="21">
        <v>95</v>
      </c>
      <c r="AQ140" s="21">
        <v>70</v>
      </c>
      <c r="AR140" s="21">
        <v>134</v>
      </c>
      <c r="AS140" s="21">
        <v>76</v>
      </c>
      <c r="AT140" s="21">
        <v>87</v>
      </c>
      <c r="AU140" s="21">
        <v>156</v>
      </c>
      <c r="AV140" s="21">
        <v>70</v>
      </c>
      <c r="AW140" s="21">
        <v>51</v>
      </c>
      <c r="AX140" s="21">
        <v>517</v>
      </c>
      <c r="AY140" s="21">
        <v>0</v>
      </c>
      <c r="AZ140" s="21">
        <v>273</v>
      </c>
      <c r="BA140" s="21">
        <v>129</v>
      </c>
      <c r="BB140" s="21">
        <v>139</v>
      </c>
      <c r="BC140" s="21">
        <v>21.5</v>
      </c>
      <c r="BD140" s="21">
        <v>0</v>
      </c>
      <c r="BE140" s="21">
        <v>0.01</v>
      </c>
      <c r="BF140" s="21">
        <v>0.04</v>
      </c>
      <c r="BG140" s="21">
        <v>0.11</v>
      </c>
      <c r="BH140" s="21">
        <v>0.13</v>
      </c>
      <c r="BI140" s="21">
        <v>0.33</v>
      </c>
      <c r="BJ140" s="21">
        <v>0.04</v>
      </c>
      <c r="BK140" s="21">
        <v>0.7</v>
      </c>
      <c r="BL140" s="21">
        <v>0.01</v>
      </c>
      <c r="BM140" s="21">
        <v>0.16</v>
      </c>
      <c r="BN140" s="21">
        <v>0.01</v>
      </c>
      <c r="BO140" s="21">
        <v>0</v>
      </c>
      <c r="BP140" s="21">
        <v>0</v>
      </c>
      <c r="BQ140" s="21">
        <v>0</v>
      </c>
      <c r="BR140" s="21">
        <v>7.0000000000000007E-2</v>
      </c>
      <c r="BS140" s="21">
        <v>0.52</v>
      </c>
      <c r="BT140" s="21">
        <v>0</v>
      </c>
      <c r="BU140" s="21">
        <v>0</v>
      </c>
      <c r="BV140" s="21">
        <v>7.0000000000000007E-2</v>
      </c>
      <c r="BW140" s="21">
        <v>0</v>
      </c>
      <c r="BX140" s="21">
        <v>0</v>
      </c>
      <c r="BY140" s="21">
        <v>0</v>
      </c>
      <c r="BZ140" s="21">
        <v>0</v>
      </c>
      <c r="CA140" s="21">
        <v>0</v>
      </c>
      <c r="CB140" s="21">
        <v>4.08</v>
      </c>
      <c r="CC140" s="23"/>
      <c r="CE140" s="21">
        <v>23.83</v>
      </c>
      <c r="CG140" s="21">
        <v>0</v>
      </c>
      <c r="CH140" s="21">
        <v>0</v>
      </c>
      <c r="CI140" s="21">
        <v>0</v>
      </c>
      <c r="CJ140" s="21">
        <v>0</v>
      </c>
      <c r="CK140" s="21">
        <v>0</v>
      </c>
      <c r="CL140" s="21">
        <v>0</v>
      </c>
      <c r="CM140" s="21">
        <v>0</v>
      </c>
      <c r="CN140" s="21">
        <v>0</v>
      </c>
      <c r="CO140" s="21">
        <v>0</v>
      </c>
      <c r="CP140" s="21">
        <v>0</v>
      </c>
      <c r="CQ140" s="21">
        <v>0</v>
      </c>
    </row>
    <row r="141" spans="1:95" s="21" customFormat="1" ht="15" x14ac:dyDescent="0.25">
      <c r="A141" s="21" t="s">
        <v>135</v>
      </c>
      <c r="B141" s="22" t="s">
        <v>136</v>
      </c>
      <c r="C141" s="23" t="str">
        <f>"180"</f>
        <v>180</v>
      </c>
      <c r="D141" s="23">
        <v>3.11</v>
      </c>
      <c r="E141" s="23">
        <v>3</v>
      </c>
      <c r="F141" s="23">
        <v>3.47</v>
      </c>
      <c r="G141" s="23">
        <v>0.32</v>
      </c>
      <c r="H141" s="23">
        <v>13.69</v>
      </c>
      <c r="I141" s="23">
        <v>95.15155571999999</v>
      </c>
      <c r="J141" s="21">
        <v>2.4700000000000002</v>
      </c>
      <c r="K141" s="21">
        <v>0</v>
      </c>
      <c r="L141" s="21">
        <v>0</v>
      </c>
      <c r="M141" s="21">
        <v>0</v>
      </c>
      <c r="N141" s="21">
        <v>12.64</v>
      </c>
      <c r="O141" s="21">
        <v>0.36</v>
      </c>
      <c r="P141" s="21">
        <v>0.69</v>
      </c>
      <c r="Q141" s="21">
        <v>0</v>
      </c>
      <c r="R141" s="21">
        <v>0</v>
      </c>
      <c r="S141" s="21">
        <v>0.19</v>
      </c>
      <c r="T141" s="21">
        <v>0.87</v>
      </c>
      <c r="U141" s="21">
        <v>52.12</v>
      </c>
      <c r="V141" s="21">
        <v>161.9</v>
      </c>
      <c r="W141" s="21">
        <v>111.97</v>
      </c>
      <c r="X141" s="21">
        <v>20.59</v>
      </c>
      <c r="Y141" s="21">
        <v>93.35</v>
      </c>
      <c r="Z141" s="21">
        <v>0.53</v>
      </c>
      <c r="AA141" s="21">
        <v>18.63</v>
      </c>
      <c r="AB141" s="21">
        <v>16.91</v>
      </c>
      <c r="AC141" s="21">
        <v>34.22</v>
      </c>
      <c r="AD141" s="21">
        <v>0.11</v>
      </c>
      <c r="AE141" s="21">
        <v>0.03</v>
      </c>
      <c r="AF141" s="21">
        <v>0.13</v>
      </c>
      <c r="AG141" s="21">
        <v>0.11</v>
      </c>
      <c r="AH141" s="21">
        <v>0.97</v>
      </c>
      <c r="AI141" s="21">
        <v>0.54</v>
      </c>
      <c r="AJ141" s="21">
        <v>0</v>
      </c>
      <c r="AK141" s="21">
        <v>0</v>
      </c>
      <c r="AL141" s="21">
        <v>0</v>
      </c>
      <c r="AM141" s="21">
        <v>0</v>
      </c>
      <c r="AN141" s="21">
        <v>0</v>
      </c>
      <c r="AO141" s="21">
        <v>0</v>
      </c>
      <c r="AP141" s="21">
        <v>0</v>
      </c>
      <c r="AQ141" s="21">
        <v>0</v>
      </c>
      <c r="AR141" s="21">
        <v>0</v>
      </c>
      <c r="AS141" s="21">
        <v>0</v>
      </c>
      <c r="AT141" s="21">
        <v>0</v>
      </c>
      <c r="AU141" s="21">
        <v>0</v>
      </c>
      <c r="AV141" s="21">
        <v>0</v>
      </c>
      <c r="AW141" s="21">
        <v>0</v>
      </c>
      <c r="AX141" s="21">
        <v>0</v>
      </c>
      <c r="AY141" s="21">
        <v>0</v>
      </c>
      <c r="AZ141" s="21">
        <v>0</v>
      </c>
      <c r="BA141" s="21">
        <v>0</v>
      </c>
      <c r="BB141" s="21">
        <v>0</v>
      </c>
      <c r="BC141" s="21">
        <v>0</v>
      </c>
      <c r="BD141" s="21">
        <v>0</v>
      </c>
      <c r="BE141" s="21">
        <v>0</v>
      </c>
      <c r="BF141" s="21">
        <v>0</v>
      </c>
      <c r="BG141" s="21">
        <v>0</v>
      </c>
      <c r="BH141" s="21">
        <v>0</v>
      </c>
      <c r="BI141" s="21">
        <v>0</v>
      </c>
      <c r="BJ141" s="21">
        <v>0</v>
      </c>
      <c r="BK141" s="21">
        <v>0</v>
      </c>
      <c r="BL141" s="21">
        <v>0</v>
      </c>
      <c r="BM141" s="21">
        <v>0</v>
      </c>
      <c r="BN141" s="21">
        <v>0</v>
      </c>
      <c r="BO141" s="21">
        <v>0</v>
      </c>
      <c r="BP141" s="21">
        <v>0</v>
      </c>
      <c r="BQ141" s="21">
        <v>0</v>
      </c>
      <c r="BR141" s="21">
        <v>0</v>
      </c>
      <c r="BS141" s="21">
        <v>0</v>
      </c>
      <c r="BT141" s="21">
        <v>0</v>
      </c>
      <c r="BU141" s="21">
        <v>0</v>
      </c>
      <c r="BV141" s="21">
        <v>0</v>
      </c>
      <c r="BW141" s="21">
        <v>0</v>
      </c>
      <c r="BX141" s="21">
        <v>0</v>
      </c>
      <c r="BY141" s="21">
        <v>0</v>
      </c>
      <c r="BZ141" s="21">
        <v>0</v>
      </c>
      <c r="CA141" s="21">
        <v>0</v>
      </c>
      <c r="CB141" s="21">
        <v>181.3</v>
      </c>
      <c r="CC141" s="23"/>
      <c r="CE141" s="21">
        <v>21.45</v>
      </c>
      <c r="CG141" s="21">
        <v>0</v>
      </c>
      <c r="CH141" s="21">
        <v>0</v>
      </c>
      <c r="CI141" s="21">
        <v>0</v>
      </c>
      <c r="CJ141" s="21">
        <v>0</v>
      </c>
      <c r="CK141" s="21">
        <v>0</v>
      </c>
      <c r="CL141" s="21">
        <v>0</v>
      </c>
      <c r="CM141" s="21">
        <v>0</v>
      </c>
      <c r="CN141" s="21">
        <v>0</v>
      </c>
      <c r="CO141" s="21">
        <v>0</v>
      </c>
      <c r="CP141" s="21">
        <v>8.1</v>
      </c>
      <c r="CQ141" s="21">
        <v>0</v>
      </c>
    </row>
    <row r="142" spans="1:95" s="21" customFormat="1" ht="15" x14ac:dyDescent="0.25">
      <c r="A142" s="21" t="s">
        <v>104</v>
      </c>
      <c r="B142" s="22" t="s">
        <v>129</v>
      </c>
      <c r="C142" s="23" t="str">
        <f>"30"</f>
        <v>30</v>
      </c>
      <c r="D142" s="23">
        <v>0.84</v>
      </c>
      <c r="E142" s="23">
        <v>0</v>
      </c>
      <c r="F142" s="23">
        <v>0.05</v>
      </c>
      <c r="G142" s="23">
        <v>0</v>
      </c>
      <c r="H142" s="23">
        <v>11.05</v>
      </c>
      <c r="I142" s="23">
        <v>48.309599999999996</v>
      </c>
      <c r="J142" s="21">
        <v>0.06</v>
      </c>
      <c r="K142" s="21">
        <v>0</v>
      </c>
      <c r="L142" s="21">
        <v>0</v>
      </c>
      <c r="M142" s="21">
        <v>0</v>
      </c>
      <c r="N142" s="21">
        <v>0.19</v>
      </c>
      <c r="O142" s="21">
        <v>10.38</v>
      </c>
      <c r="P142" s="21">
        <v>0.48</v>
      </c>
      <c r="Q142" s="21">
        <v>0</v>
      </c>
      <c r="R142" s="21">
        <v>0</v>
      </c>
      <c r="S142" s="21">
        <v>0.09</v>
      </c>
      <c r="T142" s="21">
        <v>0.51</v>
      </c>
      <c r="U142" s="21">
        <v>149.69999999999999</v>
      </c>
      <c r="V142" s="21">
        <v>27.9</v>
      </c>
      <c r="W142" s="21">
        <v>6</v>
      </c>
      <c r="X142" s="21">
        <v>4.2</v>
      </c>
      <c r="Y142" s="21">
        <v>19.5</v>
      </c>
      <c r="Z142" s="21">
        <v>0.33</v>
      </c>
      <c r="AA142" s="21">
        <v>0</v>
      </c>
      <c r="AB142" s="21">
        <v>0</v>
      </c>
      <c r="AC142" s="21">
        <v>0</v>
      </c>
      <c r="AD142" s="21">
        <v>0.33</v>
      </c>
      <c r="AE142" s="21">
        <v>0.03</v>
      </c>
      <c r="AF142" s="21">
        <v>0.01</v>
      </c>
      <c r="AG142" s="21">
        <v>0.27</v>
      </c>
      <c r="AH142" s="21">
        <v>0.66</v>
      </c>
      <c r="AI142" s="21">
        <v>0</v>
      </c>
      <c r="AJ142" s="21">
        <v>0</v>
      </c>
      <c r="AK142" s="21">
        <v>104.4</v>
      </c>
      <c r="AL142" s="21">
        <v>95.4</v>
      </c>
      <c r="AM142" s="21">
        <v>178.2</v>
      </c>
      <c r="AN142" s="21">
        <v>56.7</v>
      </c>
      <c r="AO142" s="21">
        <v>34.200000000000003</v>
      </c>
      <c r="AP142" s="21">
        <v>69.3</v>
      </c>
      <c r="AQ142" s="21">
        <v>22.2</v>
      </c>
      <c r="AR142" s="21">
        <v>110.4</v>
      </c>
      <c r="AS142" s="21">
        <v>72.900000000000006</v>
      </c>
      <c r="AT142" s="21">
        <v>88.5</v>
      </c>
      <c r="AU142" s="21">
        <v>75.599999999999994</v>
      </c>
      <c r="AV142" s="21">
        <v>44.4</v>
      </c>
      <c r="AW142" s="21">
        <v>77.400000000000006</v>
      </c>
      <c r="AX142" s="21">
        <v>676.2</v>
      </c>
      <c r="AY142" s="21">
        <v>0</v>
      </c>
      <c r="AZ142" s="21">
        <v>212.7</v>
      </c>
      <c r="BA142" s="21">
        <v>110.4</v>
      </c>
      <c r="BB142" s="21">
        <v>56.1</v>
      </c>
      <c r="BC142" s="21">
        <v>44.1</v>
      </c>
      <c r="BD142" s="21">
        <v>0</v>
      </c>
      <c r="BE142" s="21">
        <v>0</v>
      </c>
      <c r="BF142" s="21">
        <v>0</v>
      </c>
      <c r="BG142" s="21">
        <v>0</v>
      </c>
      <c r="BH142" s="21">
        <v>0</v>
      </c>
      <c r="BI142" s="21">
        <v>0.03</v>
      </c>
      <c r="BJ142" s="21">
        <v>0</v>
      </c>
      <c r="BK142" s="21">
        <v>0</v>
      </c>
      <c r="BL142" s="21">
        <v>0</v>
      </c>
      <c r="BM142" s="21">
        <v>0</v>
      </c>
      <c r="BN142" s="21">
        <v>0.03</v>
      </c>
      <c r="BO142" s="21">
        <v>0</v>
      </c>
      <c r="BP142" s="21">
        <v>0</v>
      </c>
      <c r="BQ142" s="21">
        <v>0</v>
      </c>
      <c r="BR142" s="21">
        <v>0</v>
      </c>
      <c r="BS142" s="21">
        <v>0.02</v>
      </c>
      <c r="BT142" s="21">
        <v>0</v>
      </c>
      <c r="BU142" s="21">
        <v>0</v>
      </c>
      <c r="BV142" s="21">
        <v>0.11</v>
      </c>
      <c r="BW142" s="21">
        <v>0.01</v>
      </c>
      <c r="BX142" s="21">
        <v>0</v>
      </c>
      <c r="BY142" s="21">
        <v>0</v>
      </c>
      <c r="BZ142" s="21">
        <v>0</v>
      </c>
      <c r="CA142" s="21">
        <v>0</v>
      </c>
      <c r="CB142" s="21">
        <v>11.34</v>
      </c>
      <c r="CC142" s="23"/>
      <c r="CE142" s="21">
        <v>0</v>
      </c>
      <c r="CG142" s="21">
        <v>0</v>
      </c>
      <c r="CH142" s="21">
        <v>0</v>
      </c>
      <c r="CI142" s="21">
        <v>0</v>
      </c>
      <c r="CJ142" s="21">
        <v>0</v>
      </c>
      <c r="CK142" s="21">
        <v>0</v>
      </c>
      <c r="CL142" s="21">
        <v>0</v>
      </c>
      <c r="CM142" s="21">
        <v>0</v>
      </c>
      <c r="CN142" s="21">
        <v>0</v>
      </c>
      <c r="CO142" s="21">
        <v>0</v>
      </c>
      <c r="CP142" s="21">
        <v>0</v>
      </c>
      <c r="CQ142" s="21">
        <v>0</v>
      </c>
    </row>
    <row r="143" spans="1:95" s="18" customFormat="1" ht="15" x14ac:dyDescent="0.25">
      <c r="B143" s="19" t="s">
        <v>137</v>
      </c>
      <c r="C143" s="20" t="str">
        <f>"100"</f>
        <v>100</v>
      </c>
      <c r="D143" s="20">
        <v>0.36</v>
      </c>
      <c r="E143" s="20">
        <v>0</v>
      </c>
      <c r="F143" s="20">
        <v>0.3</v>
      </c>
      <c r="G143" s="20">
        <v>0.3</v>
      </c>
      <c r="H143" s="20">
        <v>11.6</v>
      </c>
      <c r="I143" s="20">
        <v>47.62</v>
      </c>
      <c r="J143" s="18">
        <v>0.1</v>
      </c>
      <c r="K143" s="18">
        <v>0</v>
      </c>
      <c r="L143" s="18">
        <v>0</v>
      </c>
      <c r="M143" s="18">
        <v>0</v>
      </c>
      <c r="N143" s="18">
        <v>9</v>
      </c>
      <c r="O143" s="18">
        <v>0.8</v>
      </c>
      <c r="P143" s="18">
        <v>1.8</v>
      </c>
      <c r="Q143" s="18">
        <v>0</v>
      </c>
      <c r="R143" s="18">
        <v>0</v>
      </c>
      <c r="S143" s="18">
        <v>0.8</v>
      </c>
      <c r="T143" s="18">
        <v>0.5</v>
      </c>
      <c r="U143" s="18">
        <v>15.6</v>
      </c>
      <c r="V143" s="18">
        <v>152.9</v>
      </c>
      <c r="W143" s="18">
        <v>12.8</v>
      </c>
      <c r="X143" s="18">
        <v>6.75</v>
      </c>
      <c r="Y143" s="18">
        <v>7.7</v>
      </c>
      <c r="Z143" s="18">
        <v>1.76</v>
      </c>
      <c r="AA143" s="18">
        <v>0</v>
      </c>
      <c r="AB143" s="18">
        <v>30</v>
      </c>
      <c r="AC143" s="18">
        <v>5</v>
      </c>
      <c r="AD143" s="18">
        <v>0.2</v>
      </c>
      <c r="AE143" s="18">
        <v>0.02</v>
      </c>
      <c r="AF143" s="18">
        <v>0.01</v>
      </c>
      <c r="AG143" s="18">
        <v>0.24</v>
      </c>
      <c r="AH143" s="18">
        <v>0.4</v>
      </c>
      <c r="AI143" s="18">
        <v>3</v>
      </c>
      <c r="AJ143" s="18">
        <v>0</v>
      </c>
      <c r="AK143" s="18">
        <v>10.8</v>
      </c>
      <c r="AL143" s="18">
        <v>11.7</v>
      </c>
      <c r="AM143" s="18">
        <v>17.100000000000001</v>
      </c>
      <c r="AN143" s="18">
        <v>16.2</v>
      </c>
      <c r="AO143" s="18">
        <v>2.7</v>
      </c>
      <c r="AP143" s="18">
        <v>9.9</v>
      </c>
      <c r="AQ143" s="18">
        <v>2.7</v>
      </c>
      <c r="AR143" s="18">
        <v>8.1</v>
      </c>
      <c r="AS143" s="18">
        <v>15.3</v>
      </c>
      <c r="AT143" s="18">
        <v>9</v>
      </c>
      <c r="AU143" s="18">
        <v>70.2</v>
      </c>
      <c r="AV143" s="18">
        <v>6.3</v>
      </c>
      <c r="AW143" s="18">
        <v>12.6</v>
      </c>
      <c r="AX143" s="18">
        <v>37.799999999999997</v>
      </c>
      <c r="AY143" s="18">
        <v>0</v>
      </c>
      <c r="AZ143" s="18">
        <v>11.7</v>
      </c>
      <c r="BA143" s="18">
        <v>14.4</v>
      </c>
      <c r="BB143" s="18">
        <v>5.4</v>
      </c>
      <c r="BC143" s="18">
        <v>4.5</v>
      </c>
      <c r="BD143" s="18">
        <v>0</v>
      </c>
      <c r="BE143" s="18">
        <v>0</v>
      </c>
      <c r="BF143" s="18">
        <v>0</v>
      </c>
      <c r="BG143" s="18">
        <v>0</v>
      </c>
      <c r="BH143" s="18">
        <v>0</v>
      </c>
      <c r="BI143" s="18">
        <v>0</v>
      </c>
      <c r="BJ143" s="18">
        <v>0</v>
      </c>
      <c r="BK143" s="18">
        <v>0</v>
      </c>
      <c r="BL143" s="18">
        <v>0</v>
      </c>
      <c r="BM143" s="18">
        <v>0</v>
      </c>
      <c r="BN143" s="18">
        <v>0</v>
      </c>
      <c r="BO143" s="18">
        <v>0</v>
      </c>
      <c r="BP143" s="18">
        <v>0</v>
      </c>
      <c r="BQ143" s="18">
        <v>0</v>
      </c>
      <c r="BR143" s="18">
        <v>0</v>
      </c>
      <c r="BS143" s="18">
        <v>0</v>
      </c>
      <c r="BT143" s="18">
        <v>0</v>
      </c>
      <c r="BU143" s="18">
        <v>0</v>
      </c>
      <c r="BV143" s="18">
        <v>0</v>
      </c>
      <c r="BW143" s="18">
        <v>0</v>
      </c>
      <c r="BX143" s="18">
        <v>0</v>
      </c>
      <c r="BY143" s="18">
        <v>0</v>
      </c>
      <c r="BZ143" s="18">
        <v>0</v>
      </c>
      <c r="CA143" s="18">
        <v>0</v>
      </c>
      <c r="CB143" s="18">
        <v>86.3</v>
      </c>
      <c r="CC143" s="20"/>
      <c r="CE143" s="18">
        <v>5</v>
      </c>
      <c r="CG143" s="18">
        <v>0</v>
      </c>
      <c r="CH143" s="18">
        <v>0</v>
      </c>
      <c r="CI143" s="18">
        <v>0</v>
      </c>
      <c r="CJ143" s="18">
        <v>0</v>
      </c>
      <c r="CK143" s="18">
        <v>0</v>
      </c>
      <c r="CL143" s="18">
        <v>0</v>
      </c>
      <c r="CM143" s="18">
        <v>0</v>
      </c>
      <c r="CN143" s="18">
        <v>0</v>
      </c>
      <c r="CO143" s="18">
        <v>0</v>
      </c>
      <c r="CP143" s="18">
        <v>0</v>
      </c>
      <c r="CQ143" s="18">
        <v>0</v>
      </c>
    </row>
    <row r="144" spans="1:95" s="26" customFormat="1" ht="14.25" x14ac:dyDescent="0.2">
      <c r="B144" s="24" t="s">
        <v>86</v>
      </c>
      <c r="C144" s="25"/>
      <c r="D144" s="25">
        <v>14.98</v>
      </c>
      <c r="E144" s="25">
        <v>8.94</v>
      </c>
      <c r="F144" s="25">
        <v>16.38</v>
      </c>
      <c r="G144" s="25">
        <v>0.62</v>
      </c>
      <c r="H144" s="25">
        <v>70.64</v>
      </c>
      <c r="I144" s="25">
        <v>480.7</v>
      </c>
      <c r="J144" s="26">
        <v>10</v>
      </c>
      <c r="K144" s="26">
        <v>0.13</v>
      </c>
      <c r="L144" s="26">
        <v>2.09</v>
      </c>
      <c r="M144" s="26">
        <v>0</v>
      </c>
      <c r="N144" s="26">
        <v>32.26</v>
      </c>
      <c r="O144" s="26">
        <v>33.229999999999997</v>
      </c>
      <c r="P144" s="26">
        <v>5.14</v>
      </c>
      <c r="Q144" s="26">
        <v>0</v>
      </c>
      <c r="R144" s="26">
        <v>0</v>
      </c>
      <c r="S144" s="26">
        <v>1.4</v>
      </c>
      <c r="T144" s="26">
        <v>4.53</v>
      </c>
      <c r="U144" s="26">
        <v>549.1</v>
      </c>
      <c r="V144" s="26">
        <v>651.98</v>
      </c>
      <c r="W144" s="26">
        <v>386.8</v>
      </c>
      <c r="X144" s="26">
        <v>98.67</v>
      </c>
      <c r="Y144" s="26">
        <v>387.28</v>
      </c>
      <c r="Z144" s="26">
        <v>4.2</v>
      </c>
      <c r="AA144" s="26">
        <v>104.55</v>
      </c>
      <c r="AB144" s="26">
        <v>100.13</v>
      </c>
      <c r="AC144" s="26">
        <v>134.63999999999999</v>
      </c>
      <c r="AD144" s="26">
        <v>1.49</v>
      </c>
      <c r="AE144" s="26">
        <v>0.25</v>
      </c>
      <c r="AF144" s="26">
        <v>0.37</v>
      </c>
      <c r="AG144" s="26">
        <v>1.02</v>
      </c>
      <c r="AH144" s="26">
        <v>5.51</v>
      </c>
      <c r="AI144" s="26">
        <v>3.85</v>
      </c>
      <c r="AJ144" s="26">
        <v>0</v>
      </c>
      <c r="AK144" s="26">
        <v>488.6</v>
      </c>
      <c r="AL144" s="26">
        <v>378.22</v>
      </c>
      <c r="AM144" s="26">
        <v>671.54</v>
      </c>
      <c r="AN144" s="26">
        <v>393.62</v>
      </c>
      <c r="AO144" s="26">
        <v>140.31</v>
      </c>
      <c r="AP144" s="26">
        <v>321.64999999999998</v>
      </c>
      <c r="AQ144" s="26">
        <v>171.13</v>
      </c>
      <c r="AR144" s="26">
        <v>460.07</v>
      </c>
      <c r="AS144" s="26">
        <v>351.98</v>
      </c>
      <c r="AT144" s="26">
        <v>468.03</v>
      </c>
      <c r="AU144" s="26">
        <v>655.45</v>
      </c>
      <c r="AV144" s="26">
        <v>215.51</v>
      </c>
      <c r="AW144" s="26">
        <v>533.19000000000005</v>
      </c>
      <c r="AX144" s="26">
        <v>1983.7</v>
      </c>
      <c r="AY144" s="26">
        <v>0</v>
      </c>
      <c r="AZ144" s="26">
        <v>745.12</v>
      </c>
      <c r="BA144" s="26">
        <v>452.92</v>
      </c>
      <c r="BB144" s="26">
        <v>371.96</v>
      </c>
      <c r="BC144" s="26">
        <v>178.73</v>
      </c>
      <c r="BD144" s="26">
        <v>0.18</v>
      </c>
      <c r="BE144" s="26">
        <v>0.05</v>
      </c>
      <c r="BF144" s="26">
        <v>7.0000000000000007E-2</v>
      </c>
      <c r="BG144" s="26">
        <v>0.2</v>
      </c>
      <c r="BH144" s="26">
        <v>0.25</v>
      </c>
      <c r="BI144" s="26">
        <v>0.76</v>
      </c>
      <c r="BJ144" s="26">
        <v>0.04</v>
      </c>
      <c r="BK144" s="26">
        <v>2.41</v>
      </c>
      <c r="BL144" s="26">
        <v>0.01</v>
      </c>
      <c r="BM144" s="26">
        <v>0.55000000000000004</v>
      </c>
      <c r="BN144" s="26">
        <v>0.04</v>
      </c>
      <c r="BO144" s="26">
        <v>0</v>
      </c>
      <c r="BP144" s="26">
        <v>0</v>
      </c>
      <c r="BQ144" s="26">
        <v>0.04</v>
      </c>
      <c r="BR144" s="26">
        <v>0.21</v>
      </c>
      <c r="BS144" s="26">
        <v>2.48</v>
      </c>
      <c r="BT144" s="26">
        <v>0</v>
      </c>
      <c r="BU144" s="26">
        <v>0</v>
      </c>
      <c r="BV144" s="26">
        <v>1.0900000000000001</v>
      </c>
      <c r="BW144" s="26">
        <v>0.03</v>
      </c>
      <c r="BX144" s="26">
        <v>0</v>
      </c>
      <c r="BY144" s="26">
        <v>0</v>
      </c>
      <c r="BZ144" s="26">
        <v>0</v>
      </c>
      <c r="CA144" s="26">
        <v>0</v>
      </c>
      <c r="CB144" s="26">
        <v>422.18</v>
      </c>
      <c r="CC144" s="25"/>
      <c r="CD144" s="26">
        <f>$I$16/$I$42*100</f>
        <v>31.688364134154689</v>
      </c>
      <c r="CE144" s="26">
        <v>121.24</v>
      </c>
      <c r="CG144" s="26">
        <v>0</v>
      </c>
      <c r="CH144" s="26">
        <v>0</v>
      </c>
      <c r="CI144" s="26">
        <v>0</v>
      </c>
      <c r="CJ144" s="26">
        <v>0</v>
      </c>
      <c r="CK144" s="26">
        <v>0</v>
      </c>
      <c r="CL144" s="26">
        <v>0</v>
      </c>
      <c r="CM144" s="26">
        <v>0</v>
      </c>
      <c r="CN144" s="26">
        <v>0</v>
      </c>
      <c r="CO144" s="26">
        <v>0</v>
      </c>
      <c r="CP144" s="26">
        <v>12.87</v>
      </c>
      <c r="CQ144" s="26">
        <v>0.72</v>
      </c>
    </row>
    <row r="145" spans="1:95" s="5" customFormat="1" ht="15" x14ac:dyDescent="0.25">
      <c r="B145" s="17" t="s">
        <v>87</v>
      </c>
      <c r="C145" s="11"/>
      <c r="D145" s="11"/>
      <c r="E145" s="11"/>
      <c r="F145" s="11"/>
      <c r="G145" s="11"/>
      <c r="H145" s="11"/>
      <c r="I145" s="11"/>
      <c r="CC145" s="11"/>
    </row>
    <row r="146" spans="1:95" s="21" customFormat="1" ht="15" x14ac:dyDescent="0.25">
      <c r="B146" s="22" t="s">
        <v>88</v>
      </c>
      <c r="C146" s="23" t="str">
        <f>"5"</f>
        <v>5</v>
      </c>
      <c r="D146" s="23">
        <v>0.32</v>
      </c>
      <c r="E146" s="23">
        <v>0.32</v>
      </c>
      <c r="F146" s="23">
        <v>0.84</v>
      </c>
      <c r="G146" s="23">
        <v>0</v>
      </c>
      <c r="H146" s="23">
        <v>3.52</v>
      </c>
      <c r="I146" s="23">
        <v>22.034999999999997</v>
      </c>
      <c r="J146" s="21">
        <v>0.49</v>
      </c>
      <c r="K146" s="21">
        <v>0</v>
      </c>
      <c r="L146" s="21">
        <v>0.49</v>
      </c>
      <c r="M146" s="21">
        <v>0</v>
      </c>
      <c r="N146" s="21">
        <v>3.43</v>
      </c>
      <c r="O146" s="21">
        <v>0</v>
      </c>
      <c r="P146" s="21">
        <v>0.09</v>
      </c>
      <c r="Q146" s="21">
        <v>0</v>
      </c>
      <c r="R146" s="21">
        <v>0</v>
      </c>
      <c r="S146" s="21">
        <v>0</v>
      </c>
      <c r="T146" s="21">
        <v>0.03</v>
      </c>
      <c r="U146" s="21">
        <v>0</v>
      </c>
      <c r="V146" s="21">
        <v>4.25</v>
      </c>
      <c r="W146" s="21">
        <v>1.1499999999999999</v>
      </c>
      <c r="X146" s="21">
        <v>0.5</v>
      </c>
      <c r="Y146" s="21">
        <v>3.25</v>
      </c>
      <c r="Z146" s="21">
        <v>0.04</v>
      </c>
      <c r="AA146" s="21">
        <v>6</v>
      </c>
      <c r="AB146" s="21">
        <v>3.6</v>
      </c>
      <c r="AC146" s="21">
        <v>6.6</v>
      </c>
      <c r="AD146" s="21">
        <v>0.05</v>
      </c>
      <c r="AE146" s="21">
        <v>0.01</v>
      </c>
      <c r="AF146" s="21">
        <v>0</v>
      </c>
      <c r="AG146" s="21">
        <v>0.03</v>
      </c>
      <c r="AH146" s="21">
        <v>0.09</v>
      </c>
      <c r="AI146" s="21">
        <v>0</v>
      </c>
      <c r="AJ146" s="21">
        <v>0</v>
      </c>
      <c r="AK146" s="21">
        <v>0</v>
      </c>
      <c r="AL146" s="21">
        <v>0</v>
      </c>
      <c r="AM146" s="21">
        <v>0</v>
      </c>
      <c r="AN146" s="21">
        <v>0</v>
      </c>
      <c r="AO146" s="21">
        <v>0</v>
      </c>
      <c r="AP146" s="21">
        <v>0</v>
      </c>
      <c r="AQ146" s="21">
        <v>0</v>
      </c>
      <c r="AR146" s="21">
        <v>0</v>
      </c>
      <c r="AS146" s="21">
        <v>0</v>
      </c>
      <c r="AT146" s="21">
        <v>0</v>
      </c>
      <c r="AU146" s="21">
        <v>0</v>
      </c>
      <c r="AV146" s="21">
        <v>0</v>
      </c>
      <c r="AW146" s="21">
        <v>0</v>
      </c>
      <c r="AX146" s="21">
        <v>0</v>
      </c>
      <c r="AY146" s="21">
        <v>0</v>
      </c>
      <c r="AZ146" s="21">
        <v>0</v>
      </c>
      <c r="BA146" s="21">
        <v>0</v>
      </c>
      <c r="BB146" s="21">
        <v>0</v>
      </c>
      <c r="BC146" s="21">
        <v>0</v>
      </c>
      <c r="BD146" s="21">
        <v>0</v>
      </c>
      <c r="BE146" s="21">
        <v>0</v>
      </c>
      <c r="BF146" s="21">
        <v>0</v>
      </c>
      <c r="BG146" s="21">
        <v>0</v>
      </c>
      <c r="BH146" s="21">
        <v>0</v>
      </c>
      <c r="BI146" s="21">
        <v>0</v>
      </c>
      <c r="BJ146" s="21">
        <v>0</v>
      </c>
      <c r="BK146" s="21">
        <v>0</v>
      </c>
      <c r="BL146" s="21">
        <v>0</v>
      </c>
      <c r="BM146" s="21">
        <v>0</v>
      </c>
      <c r="BN146" s="21">
        <v>0</v>
      </c>
      <c r="BO146" s="21">
        <v>0</v>
      </c>
      <c r="BP146" s="21">
        <v>0</v>
      </c>
      <c r="BQ146" s="21">
        <v>0</v>
      </c>
      <c r="BR146" s="21">
        <v>0</v>
      </c>
      <c r="BS146" s="21">
        <v>0</v>
      </c>
      <c r="BT146" s="21">
        <v>0</v>
      </c>
      <c r="BU146" s="21">
        <v>0</v>
      </c>
      <c r="BV146" s="21">
        <v>0</v>
      </c>
      <c r="BW146" s="21">
        <v>0</v>
      </c>
      <c r="BX146" s="21">
        <v>0</v>
      </c>
      <c r="BY146" s="21">
        <v>0</v>
      </c>
      <c r="BZ146" s="21">
        <v>0</v>
      </c>
      <c r="CA146" s="21">
        <v>0</v>
      </c>
      <c r="CB146" s="21">
        <v>0.3</v>
      </c>
      <c r="CC146" s="23"/>
      <c r="CE146" s="21">
        <v>6.6</v>
      </c>
      <c r="CG146" s="21">
        <v>0</v>
      </c>
      <c r="CH146" s="21">
        <v>0</v>
      </c>
      <c r="CI146" s="21">
        <v>0</v>
      </c>
      <c r="CJ146" s="21">
        <v>0</v>
      </c>
      <c r="CK146" s="21">
        <v>0</v>
      </c>
      <c r="CL146" s="21">
        <v>0</v>
      </c>
      <c r="CM146" s="21">
        <v>0</v>
      </c>
      <c r="CN146" s="21">
        <v>0</v>
      </c>
      <c r="CO146" s="21">
        <v>0</v>
      </c>
      <c r="CP146" s="21">
        <v>0</v>
      </c>
      <c r="CQ146" s="21">
        <v>0</v>
      </c>
    </row>
    <row r="147" spans="1:95" s="18" customFormat="1" ht="15" x14ac:dyDescent="0.25">
      <c r="B147" s="19" t="s">
        <v>118</v>
      </c>
      <c r="C147" s="20" t="str">
        <f>"200"</f>
        <v>200</v>
      </c>
      <c r="D147" s="20">
        <v>1</v>
      </c>
      <c r="E147" s="20">
        <v>0</v>
      </c>
      <c r="F147" s="20">
        <v>0.2</v>
      </c>
      <c r="G147" s="20">
        <v>0</v>
      </c>
      <c r="H147" s="20">
        <v>22.6</v>
      </c>
      <c r="I147" s="20">
        <v>94.08</v>
      </c>
      <c r="J147" s="18">
        <v>0</v>
      </c>
      <c r="K147" s="18">
        <v>0</v>
      </c>
      <c r="L147" s="18">
        <v>0</v>
      </c>
      <c r="M147" s="18">
        <v>0</v>
      </c>
      <c r="N147" s="18">
        <v>21.8</v>
      </c>
      <c r="O147" s="18">
        <v>0.4</v>
      </c>
      <c r="P147" s="18">
        <v>0.4</v>
      </c>
      <c r="Q147" s="18">
        <v>0</v>
      </c>
      <c r="R147" s="18">
        <v>0</v>
      </c>
      <c r="S147" s="18">
        <v>1</v>
      </c>
      <c r="T147" s="18">
        <v>0.6</v>
      </c>
      <c r="U147" s="18">
        <v>12</v>
      </c>
      <c r="V147" s="18">
        <v>240</v>
      </c>
      <c r="W147" s="18">
        <v>14</v>
      </c>
      <c r="X147" s="18">
        <v>8</v>
      </c>
      <c r="Y147" s="18">
        <v>14</v>
      </c>
      <c r="Z147" s="18">
        <v>2.8</v>
      </c>
      <c r="AA147" s="18">
        <v>0</v>
      </c>
      <c r="AB147" s="18">
        <v>0</v>
      </c>
      <c r="AC147" s="18">
        <v>0</v>
      </c>
      <c r="AD147" s="18">
        <v>0.2</v>
      </c>
      <c r="AE147" s="18">
        <v>0.02</v>
      </c>
      <c r="AF147" s="18">
        <v>0.02</v>
      </c>
      <c r="AG147" s="18">
        <v>0.2</v>
      </c>
      <c r="AH147" s="18">
        <v>0.4</v>
      </c>
      <c r="AI147" s="18">
        <v>4</v>
      </c>
      <c r="AJ147" s="18">
        <v>0.4</v>
      </c>
      <c r="AK147" s="18">
        <v>16</v>
      </c>
      <c r="AL147" s="18">
        <v>20</v>
      </c>
      <c r="AM147" s="18">
        <v>28</v>
      </c>
      <c r="AN147" s="18">
        <v>28</v>
      </c>
      <c r="AO147" s="18">
        <v>4</v>
      </c>
      <c r="AP147" s="18">
        <v>16</v>
      </c>
      <c r="AQ147" s="18">
        <v>4</v>
      </c>
      <c r="AR147" s="18">
        <v>14</v>
      </c>
      <c r="AS147" s="18">
        <v>26</v>
      </c>
      <c r="AT147" s="18">
        <v>16</v>
      </c>
      <c r="AU147" s="18">
        <v>116</v>
      </c>
      <c r="AV147" s="18">
        <v>10</v>
      </c>
      <c r="AW147" s="18">
        <v>22</v>
      </c>
      <c r="AX147" s="18">
        <v>64</v>
      </c>
      <c r="AY147" s="18">
        <v>0</v>
      </c>
      <c r="AZ147" s="18">
        <v>20</v>
      </c>
      <c r="BA147" s="18">
        <v>24</v>
      </c>
      <c r="BB147" s="18">
        <v>10</v>
      </c>
      <c r="BC147" s="18">
        <v>8</v>
      </c>
      <c r="BD147" s="18">
        <v>0</v>
      </c>
      <c r="BE147" s="18">
        <v>0</v>
      </c>
      <c r="BF147" s="18">
        <v>0</v>
      </c>
      <c r="BG147" s="18">
        <v>0</v>
      </c>
      <c r="BH147" s="18">
        <v>0</v>
      </c>
      <c r="BI147" s="18">
        <v>0</v>
      </c>
      <c r="BJ147" s="18">
        <v>0</v>
      </c>
      <c r="BK147" s="18">
        <v>0</v>
      </c>
      <c r="BL147" s="18">
        <v>0</v>
      </c>
      <c r="BM147" s="18">
        <v>0</v>
      </c>
      <c r="BN147" s="18">
        <v>0</v>
      </c>
      <c r="BO147" s="18">
        <v>0</v>
      </c>
      <c r="BP147" s="18">
        <v>0</v>
      </c>
      <c r="BQ147" s="18">
        <v>0</v>
      </c>
      <c r="BR147" s="18">
        <v>0</v>
      </c>
      <c r="BS147" s="18">
        <v>0</v>
      </c>
      <c r="BT147" s="18">
        <v>0</v>
      </c>
      <c r="BU147" s="18">
        <v>0</v>
      </c>
      <c r="BV147" s="18">
        <v>0</v>
      </c>
      <c r="BW147" s="18">
        <v>0</v>
      </c>
      <c r="BX147" s="18">
        <v>0</v>
      </c>
      <c r="BY147" s="18">
        <v>0</v>
      </c>
      <c r="BZ147" s="18">
        <v>0</v>
      </c>
      <c r="CA147" s="18">
        <v>0</v>
      </c>
      <c r="CB147" s="18">
        <v>176.2</v>
      </c>
      <c r="CC147" s="20"/>
      <c r="CE147" s="18">
        <v>0</v>
      </c>
      <c r="CG147" s="18">
        <v>0</v>
      </c>
      <c r="CH147" s="18">
        <v>0</v>
      </c>
      <c r="CI147" s="18">
        <v>0</v>
      </c>
      <c r="CJ147" s="18">
        <v>0</v>
      </c>
      <c r="CK147" s="18">
        <v>0</v>
      </c>
      <c r="CL147" s="18">
        <v>0</v>
      </c>
      <c r="CM147" s="18">
        <v>0</v>
      </c>
      <c r="CN147" s="18">
        <v>0</v>
      </c>
      <c r="CO147" s="18">
        <v>0</v>
      </c>
      <c r="CP147" s="18">
        <v>0</v>
      </c>
      <c r="CQ147" s="18">
        <v>0</v>
      </c>
    </row>
    <row r="148" spans="1:95" s="26" customFormat="1" ht="14.25" x14ac:dyDescent="0.2">
      <c r="B148" s="24" t="s">
        <v>89</v>
      </c>
      <c r="C148" s="25"/>
      <c r="D148" s="25">
        <v>1.32</v>
      </c>
      <c r="E148" s="25">
        <v>0.32</v>
      </c>
      <c r="F148" s="25">
        <v>1.04</v>
      </c>
      <c r="G148" s="25">
        <v>0</v>
      </c>
      <c r="H148" s="25">
        <v>26.12</v>
      </c>
      <c r="I148" s="25">
        <v>116.12</v>
      </c>
      <c r="J148" s="26">
        <v>0.49</v>
      </c>
      <c r="K148" s="26">
        <v>0</v>
      </c>
      <c r="L148" s="26">
        <v>0.49</v>
      </c>
      <c r="M148" s="26">
        <v>0</v>
      </c>
      <c r="N148" s="26">
        <v>25.23</v>
      </c>
      <c r="O148" s="26">
        <v>0.4</v>
      </c>
      <c r="P148" s="26">
        <v>0.49</v>
      </c>
      <c r="Q148" s="26">
        <v>0</v>
      </c>
      <c r="R148" s="26">
        <v>0</v>
      </c>
      <c r="S148" s="26">
        <v>1</v>
      </c>
      <c r="T148" s="26">
        <v>0.63</v>
      </c>
      <c r="U148" s="26">
        <v>12</v>
      </c>
      <c r="V148" s="26">
        <v>244.25</v>
      </c>
      <c r="W148" s="26">
        <v>15.15</v>
      </c>
      <c r="X148" s="26">
        <v>8.5</v>
      </c>
      <c r="Y148" s="26">
        <v>17.25</v>
      </c>
      <c r="Z148" s="26">
        <v>2.84</v>
      </c>
      <c r="AA148" s="26">
        <v>6</v>
      </c>
      <c r="AB148" s="26">
        <v>3.6</v>
      </c>
      <c r="AC148" s="26">
        <v>6.6</v>
      </c>
      <c r="AD148" s="26">
        <v>0.25</v>
      </c>
      <c r="AE148" s="26">
        <v>0.03</v>
      </c>
      <c r="AF148" s="26">
        <v>0.02</v>
      </c>
      <c r="AG148" s="26">
        <v>0.23</v>
      </c>
      <c r="AH148" s="26">
        <v>0.49</v>
      </c>
      <c r="AI148" s="26">
        <v>4</v>
      </c>
      <c r="AJ148" s="26">
        <v>0.4</v>
      </c>
      <c r="AK148" s="26">
        <v>16</v>
      </c>
      <c r="AL148" s="26">
        <v>20</v>
      </c>
      <c r="AM148" s="26">
        <v>28</v>
      </c>
      <c r="AN148" s="26">
        <v>28</v>
      </c>
      <c r="AO148" s="26">
        <v>4</v>
      </c>
      <c r="AP148" s="26">
        <v>16</v>
      </c>
      <c r="AQ148" s="26">
        <v>4</v>
      </c>
      <c r="AR148" s="26">
        <v>14</v>
      </c>
      <c r="AS148" s="26">
        <v>26</v>
      </c>
      <c r="AT148" s="26">
        <v>16</v>
      </c>
      <c r="AU148" s="26">
        <v>116</v>
      </c>
      <c r="AV148" s="26">
        <v>10</v>
      </c>
      <c r="AW148" s="26">
        <v>22</v>
      </c>
      <c r="AX148" s="26">
        <v>64</v>
      </c>
      <c r="AY148" s="26">
        <v>0</v>
      </c>
      <c r="AZ148" s="26">
        <v>20</v>
      </c>
      <c r="BA148" s="26">
        <v>24</v>
      </c>
      <c r="BB148" s="26">
        <v>10</v>
      </c>
      <c r="BC148" s="26">
        <v>8</v>
      </c>
      <c r="BD148" s="26">
        <v>0</v>
      </c>
      <c r="BE148" s="26">
        <v>0</v>
      </c>
      <c r="BF148" s="26">
        <v>0</v>
      </c>
      <c r="BG148" s="26">
        <v>0</v>
      </c>
      <c r="BH148" s="26">
        <v>0</v>
      </c>
      <c r="BI148" s="26">
        <v>0</v>
      </c>
      <c r="BJ148" s="26">
        <v>0</v>
      </c>
      <c r="BK148" s="26">
        <v>0</v>
      </c>
      <c r="BL148" s="26">
        <v>0</v>
      </c>
      <c r="BM148" s="26">
        <v>0</v>
      </c>
      <c r="BN148" s="26">
        <v>0</v>
      </c>
      <c r="BO148" s="26">
        <v>0</v>
      </c>
      <c r="BP148" s="26">
        <v>0</v>
      </c>
      <c r="BQ148" s="26">
        <v>0</v>
      </c>
      <c r="BR148" s="26">
        <v>0</v>
      </c>
      <c r="BS148" s="26">
        <v>0</v>
      </c>
      <c r="BT148" s="26">
        <v>0</v>
      </c>
      <c r="BU148" s="26">
        <v>0</v>
      </c>
      <c r="BV148" s="26">
        <v>0</v>
      </c>
      <c r="BW148" s="26">
        <v>0</v>
      </c>
      <c r="BX148" s="26">
        <v>0</v>
      </c>
      <c r="BY148" s="26">
        <v>0</v>
      </c>
      <c r="BZ148" s="26">
        <v>0</v>
      </c>
      <c r="CA148" s="26">
        <v>0</v>
      </c>
      <c r="CB148" s="26">
        <v>176.5</v>
      </c>
      <c r="CC148" s="25"/>
      <c r="CD148" s="26">
        <f>$I$20/$I$42*100</f>
        <v>16.098562628336758</v>
      </c>
      <c r="CE148" s="26">
        <v>6.6</v>
      </c>
      <c r="CG148" s="26">
        <v>0</v>
      </c>
      <c r="CH148" s="26">
        <v>0</v>
      </c>
      <c r="CI148" s="26">
        <v>0</v>
      </c>
      <c r="CJ148" s="26">
        <v>0</v>
      </c>
      <c r="CK148" s="26">
        <v>0</v>
      </c>
      <c r="CL148" s="26">
        <v>0</v>
      </c>
      <c r="CM148" s="26">
        <v>0</v>
      </c>
      <c r="CN148" s="26">
        <v>0</v>
      </c>
      <c r="CO148" s="26">
        <v>0</v>
      </c>
      <c r="CP148" s="26">
        <v>0</v>
      </c>
      <c r="CQ148" s="26">
        <v>0</v>
      </c>
    </row>
    <row r="149" spans="1:95" s="5" customFormat="1" ht="15" x14ac:dyDescent="0.25">
      <c r="B149" s="17" t="s">
        <v>90</v>
      </c>
      <c r="C149" s="11"/>
      <c r="D149" s="11"/>
      <c r="E149" s="11"/>
      <c r="F149" s="11"/>
      <c r="G149" s="11"/>
      <c r="H149" s="11"/>
      <c r="I149" s="11"/>
      <c r="CC149" s="11"/>
    </row>
    <row r="150" spans="1:95" s="21" customFormat="1" ht="15" x14ac:dyDescent="0.25">
      <c r="A150" s="21" t="s">
        <v>181</v>
      </c>
      <c r="B150" s="22" t="s">
        <v>182</v>
      </c>
      <c r="C150" s="23" t="str">
        <f>"100"</f>
        <v>100</v>
      </c>
      <c r="D150" s="23">
        <v>1.52</v>
      </c>
      <c r="E150" s="23">
        <v>0</v>
      </c>
      <c r="F150" s="23">
        <v>3.3</v>
      </c>
      <c r="G150" s="23">
        <v>0</v>
      </c>
      <c r="H150" s="23">
        <v>8.26</v>
      </c>
      <c r="I150" s="23">
        <v>64.173226973333328</v>
      </c>
      <c r="J150" s="21">
        <v>0</v>
      </c>
      <c r="K150" s="21">
        <v>0</v>
      </c>
      <c r="L150" s="21">
        <v>0</v>
      </c>
      <c r="M150" s="21">
        <v>0</v>
      </c>
      <c r="N150" s="21">
        <v>5.66</v>
      </c>
      <c r="O150" s="21">
        <v>0.5</v>
      </c>
      <c r="P150" s="21">
        <v>2.1</v>
      </c>
      <c r="Q150" s="21">
        <v>0</v>
      </c>
      <c r="R150" s="21">
        <v>0</v>
      </c>
      <c r="S150" s="21">
        <v>0.21</v>
      </c>
      <c r="T150" s="21">
        <v>2.12</v>
      </c>
      <c r="U150" s="21">
        <v>390.09</v>
      </c>
      <c r="V150" s="21">
        <v>195.98</v>
      </c>
      <c r="W150" s="21">
        <v>29.89</v>
      </c>
      <c r="X150" s="21">
        <v>18.64</v>
      </c>
      <c r="Y150" s="21">
        <v>41.56</v>
      </c>
      <c r="Z150" s="21">
        <v>0.97</v>
      </c>
      <c r="AA150" s="21">
        <v>0</v>
      </c>
      <c r="AB150" s="21">
        <v>50.08</v>
      </c>
      <c r="AC150" s="21">
        <v>8.9</v>
      </c>
      <c r="AD150" s="21">
        <v>0.11</v>
      </c>
      <c r="AE150" s="21">
        <v>0.05</v>
      </c>
      <c r="AF150" s="21">
        <v>0.04</v>
      </c>
      <c r="AG150" s="21">
        <v>0.31</v>
      </c>
      <c r="AH150" s="21">
        <v>0.59</v>
      </c>
      <c r="AI150" s="21">
        <v>4.88</v>
      </c>
      <c r="AJ150" s="21">
        <v>0</v>
      </c>
      <c r="AK150" s="21">
        <v>29.61</v>
      </c>
      <c r="AL150" s="21">
        <v>33.520000000000003</v>
      </c>
      <c r="AM150" s="21">
        <v>37.43</v>
      </c>
      <c r="AN150" s="21">
        <v>51.39</v>
      </c>
      <c r="AO150" s="21">
        <v>11.17</v>
      </c>
      <c r="AP150" s="21">
        <v>29.61</v>
      </c>
      <c r="AQ150" s="21">
        <v>7.26</v>
      </c>
      <c r="AR150" s="21">
        <v>25.14</v>
      </c>
      <c r="AS150" s="21">
        <v>22.34</v>
      </c>
      <c r="AT150" s="21">
        <v>40.78</v>
      </c>
      <c r="AU150" s="21">
        <v>183.22</v>
      </c>
      <c r="AV150" s="21">
        <v>7.83</v>
      </c>
      <c r="AW150" s="21">
        <v>21.23</v>
      </c>
      <c r="AX150" s="21">
        <v>153.06</v>
      </c>
      <c r="AY150" s="21">
        <v>0</v>
      </c>
      <c r="AZ150" s="21">
        <v>26.26</v>
      </c>
      <c r="BA150" s="21">
        <v>35.19</v>
      </c>
      <c r="BB150" s="21">
        <v>27.93</v>
      </c>
      <c r="BC150" s="21">
        <v>8.3800000000000008</v>
      </c>
      <c r="BD150" s="21">
        <v>0</v>
      </c>
      <c r="BE150" s="21">
        <v>0</v>
      </c>
      <c r="BF150" s="21">
        <v>0</v>
      </c>
      <c r="BG150" s="21">
        <v>0</v>
      </c>
      <c r="BH150" s="21">
        <v>0</v>
      </c>
      <c r="BI150" s="21">
        <v>0</v>
      </c>
      <c r="BJ150" s="21">
        <v>0</v>
      </c>
      <c r="BK150" s="21">
        <v>0</v>
      </c>
      <c r="BL150" s="21">
        <v>0</v>
      </c>
      <c r="BM150" s="21">
        <v>0</v>
      </c>
      <c r="BN150" s="21">
        <v>0</v>
      </c>
      <c r="BO150" s="21">
        <v>0</v>
      </c>
      <c r="BP150" s="21">
        <v>0</v>
      </c>
      <c r="BQ150" s="21">
        <v>0</v>
      </c>
      <c r="BR150" s="21">
        <v>0</v>
      </c>
      <c r="BS150" s="21">
        <v>0</v>
      </c>
      <c r="BT150" s="21">
        <v>0</v>
      </c>
      <c r="BU150" s="21">
        <v>0</v>
      </c>
      <c r="BV150" s="21">
        <v>0</v>
      </c>
      <c r="BW150" s="21">
        <v>0</v>
      </c>
      <c r="BX150" s="21">
        <v>0</v>
      </c>
      <c r="BY150" s="21">
        <v>0</v>
      </c>
      <c r="BZ150" s="21">
        <v>0</v>
      </c>
      <c r="CA150" s="21">
        <v>0</v>
      </c>
      <c r="CB150" s="21">
        <v>80.44</v>
      </c>
      <c r="CC150" s="23"/>
      <c r="CE150" s="21">
        <v>8.35</v>
      </c>
      <c r="CG150" s="21">
        <v>0</v>
      </c>
      <c r="CH150" s="21">
        <v>0</v>
      </c>
      <c r="CI150" s="21">
        <v>0</v>
      </c>
      <c r="CJ150" s="21">
        <v>0</v>
      </c>
      <c r="CK150" s="21">
        <v>0</v>
      </c>
      <c r="CL150" s="21">
        <v>0</v>
      </c>
      <c r="CM150" s="21">
        <v>0</v>
      </c>
      <c r="CN150" s="21">
        <v>0</v>
      </c>
      <c r="CO150" s="21">
        <v>0</v>
      </c>
      <c r="CP150" s="21">
        <v>0.67</v>
      </c>
      <c r="CQ150" s="21">
        <v>0.6</v>
      </c>
    </row>
    <row r="151" spans="1:95" s="21" customFormat="1" ht="15" x14ac:dyDescent="0.25">
      <c r="A151" s="21" t="s">
        <v>183</v>
      </c>
      <c r="B151" s="22" t="s">
        <v>184</v>
      </c>
      <c r="C151" s="23" t="str">
        <f>"250"</f>
        <v>250</v>
      </c>
      <c r="D151" s="23">
        <v>2</v>
      </c>
      <c r="E151" s="23">
        <v>0.26</v>
      </c>
      <c r="F151" s="23">
        <v>5</v>
      </c>
      <c r="G151" s="23">
        <v>0.2</v>
      </c>
      <c r="H151" s="23">
        <v>10.66</v>
      </c>
      <c r="I151" s="23">
        <v>92.476308000000003</v>
      </c>
      <c r="J151" s="21">
        <v>3.36</v>
      </c>
      <c r="K151" s="21">
        <v>0.1</v>
      </c>
      <c r="L151" s="21">
        <v>0</v>
      </c>
      <c r="M151" s="21">
        <v>0</v>
      </c>
      <c r="N151" s="21">
        <v>4.45</v>
      </c>
      <c r="O151" s="21">
        <v>4.3499999999999996</v>
      </c>
      <c r="P151" s="21">
        <v>1.86</v>
      </c>
      <c r="Q151" s="21">
        <v>0</v>
      </c>
      <c r="R151" s="21">
        <v>0</v>
      </c>
      <c r="S151" s="21">
        <v>0.34</v>
      </c>
      <c r="T151" s="21">
        <v>2.44</v>
      </c>
      <c r="U151" s="21">
        <v>588.98</v>
      </c>
      <c r="V151" s="21">
        <v>365.84</v>
      </c>
      <c r="W151" s="21">
        <v>45.98</v>
      </c>
      <c r="X151" s="21">
        <v>20.170000000000002</v>
      </c>
      <c r="Y151" s="21">
        <v>48.44</v>
      </c>
      <c r="Z151" s="21">
        <v>0.77</v>
      </c>
      <c r="AA151" s="21">
        <v>38.6</v>
      </c>
      <c r="AB151" s="21">
        <v>1113.48</v>
      </c>
      <c r="AC151" s="21">
        <v>244.52</v>
      </c>
      <c r="AD151" s="21">
        <v>0.22</v>
      </c>
      <c r="AE151" s="21">
        <v>0.06</v>
      </c>
      <c r="AF151" s="21">
        <v>0.06</v>
      </c>
      <c r="AG151" s="21">
        <v>0.74</v>
      </c>
      <c r="AH151" s="21">
        <v>1.22</v>
      </c>
      <c r="AI151" s="21">
        <v>12.01</v>
      </c>
      <c r="AJ151" s="21">
        <v>0</v>
      </c>
      <c r="AK151" s="21">
        <v>41.01</v>
      </c>
      <c r="AL151" s="21">
        <v>40.67</v>
      </c>
      <c r="AM151" s="21">
        <v>52.22</v>
      </c>
      <c r="AN151" s="21">
        <v>52.36</v>
      </c>
      <c r="AO151" s="21">
        <v>15.03</v>
      </c>
      <c r="AP151" s="21">
        <v>38.119999999999997</v>
      </c>
      <c r="AQ151" s="21">
        <v>12.62</v>
      </c>
      <c r="AR151" s="21">
        <v>43.55</v>
      </c>
      <c r="AS151" s="21">
        <v>57.41</v>
      </c>
      <c r="AT151" s="21">
        <v>93.35</v>
      </c>
      <c r="AU151" s="21">
        <v>119.51</v>
      </c>
      <c r="AV151" s="21">
        <v>20.09</v>
      </c>
      <c r="AW151" s="21">
        <v>38.520000000000003</v>
      </c>
      <c r="AX151" s="21">
        <v>225.97</v>
      </c>
      <c r="AY151" s="21">
        <v>0</v>
      </c>
      <c r="AZ151" s="21">
        <v>41.85</v>
      </c>
      <c r="BA151" s="21">
        <v>41.42</v>
      </c>
      <c r="BB151" s="21">
        <v>36.11</v>
      </c>
      <c r="BC151" s="21">
        <v>15.04</v>
      </c>
      <c r="BD151" s="21">
        <v>0.15</v>
      </c>
      <c r="BE151" s="21">
        <v>0.03</v>
      </c>
      <c r="BF151" s="21">
        <v>0.03</v>
      </c>
      <c r="BG151" s="21">
        <v>7.0000000000000007E-2</v>
      </c>
      <c r="BH151" s="21">
        <v>0.09</v>
      </c>
      <c r="BI151" s="21">
        <v>0.31</v>
      </c>
      <c r="BJ151" s="21">
        <v>0</v>
      </c>
      <c r="BK151" s="21">
        <v>0.99</v>
      </c>
      <c r="BL151" s="21">
        <v>0</v>
      </c>
      <c r="BM151" s="21">
        <v>0.3</v>
      </c>
      <c r="BN151" s="21">
        <v>0</v>
      </c>
      <c r="BO151" s="21">
        <v>0</v>
      </c>
      <c r="BP151" s="21">
        <v>0</v>
      </c>
      <c r="BQ151" s="21">
        <v>0.03</v>
      </c>
      <c r="BR151" s="21">
        <v>0.11</v>
      </c>
      <c r="BS151" s="21">
        <v>0.94</v>
      </c>
      <c r="BT151" s="21">
        <v>0</v>
      </c>
      <c r="BU151" s="21">
        <v>0</v>
      </c>
      <c r="BV151" s="21">
        <v>0.06</v>
      </c>
      <c r="BW151" s="21">
        <v>0</v>
      </c>
      <c r="BX151" s="21">
        <v>0</v>
      </c>
      <c r="BY151" s="21">
        <v>0</v>
      </c>
      <c r="BZ151" s="21">
        <v>0</v>
      </c>
      <c r="CA151" s="21">
        <v>0</v>
      </c>
      <c r="CB151" s="21">
        <v>294.10000000000002</v>
      </c>
      <c r="CC151" s="23"/>
      <c r="CE151" s="21">
        <v>224.18</v>
      </c>
      <c r="CG151" s="21">
        <v>0</v>
      </c>
      <c r="CH151" s="21">
        <v>0</v>
      </c>
      <c r="CI151" s="21">
        <v>0</v>
      </c>
      <c r="CJ151" s="21">
        <v>0</v>
      </c>
      <c r="CK151" s="21">
        <v>0</v>
      </c>
      <c r="CL151" s="21">
        <v>0</v>
      </c>
      <c r="CM151" s="21">
        <v>0</v>
      </c>
      <c r="CN151" s="21">
        <v>0</v>
      </c>
      <c r="CO151" s="21">
        <v>0</v>
      </c>
      <c r="CP151" s="21">
        <v>0</v>
      </c>
      <c r="CQ151" s="21">
        <v>1.5</v>
      </c>
    </row>
    <row r="152" spans="1:95" s="21" customFormat="1" ht="15" x14ac:dyDescent="0.25">
      <c r="A152" s="21" t="s">
        <v>185</v>
      </c>
      <c r="B152" s="22" t="s">
        <v>186</v>
      </c>
      <c r="C152" s="23" t="str">
        <f>"240"</f>
        <v>240</v>
      </c>
      <c r="D152" s="23">
        <v>15.93</v>
      </c>
      <c r="E152" s="23">
        <v>14.26</v>
      </c>
      <c r="F152" s="23">
        <v>28.34</v>
      </c>
      <c r="G152" s="23">
        <v>0.5</v>
      </c>
      <c r="H152" s="23">
        <v>46.33</v>
      </c>
      <c r="I152" s="23">
        <v>492.54450458017146</v>
      </c>
      <c r="J152" s="21">
        <v>7.65</v>
      </c>
      <c r="K152" s="21">
        <v>11.44</v>
      </c>
      <c r="L152" s="21">
        <v>2.2000000000000002</v>
      </c>
      <c r="M152" s="21">
        <v>0</v>
      </c>
      <c r="N152" s="21">
        <v>2.48</v>
      </c>
      <c r="O152" s="21">
        <v>36.299999999999997</v>
      </c>
      <c r="P152" s="21">
        <v>7.54</v>
      </c>
      <c r="Q152" s="21">
        <v>0</v>
      </c>
      <c r="R152" s="21">
        <v>0</v>
      </c>
      <c r="S152" s="21">
        <v>0.14000000000000001</v>
      </c>
      <c r="T152" s="21">
        <v>1.7</v>
      </c>
      <c r="U152" s="21">
        <v>60.18</v>
      </c>
      <c r="V152" s="21">
        <v>225.8</v>
      </c>
      <c r="W152" s="21">
        <v>24.34</v>
      </c>
      <c r="X152" s="21">
        <v>45.02</v>
      </c>
      <c r="Y152" s="21">
        <v>206.66</v>
      </c>
      <c r="Z152" s="21">
        <v>2.04</v>
      </c>
      <c r="AA152" s="21">
        <v>25.2</v>
      </c>
      <c r="AB152" s="21">
        <v>1094.03</v>
      </c>
      <c r="AC152" s="21">
        <v>352.19</v>
      </c>
      <c r="AD152" s="21">
        <v>8.68</v>
      </c>
      <c r="AE152" s="21">
        <v>7.0000000000000007E-2</v>
      </c>
      <c r="AF152" s="21">
        <v>0.11</v>
      </c>
      <c r="AG152" s="21">
        <v>6.62</v>
      </c>
      <c r="AH152" s="21">
        <v>17.14</v>
      </c>
      <c r="AI152" s="21">
        <v>0.73</v>
      </c>
      <c r="AJ152" s="21">
        <v>0</v>
      </c>
      <c r="AK152" s="21">
        <v>221.63</v>
      </c>
      <c r="AL152" s="21">
        <v>174.28</v>
      </c>
      <c r="AM152" s="21">
        <v>324.87</v>
      </c>
      <c r="AN152" s="21">
        <v>138.55000000000001</v>
      </c>
      <c r="AO152" s="21">
        <v>83.56</v>
      </c>
      <c r="AP152" s="21">
        <v>127.52</v>
      </c>
      <c r="AQ152" s="21">
        <v>52.51</v>
      </c>
      <c r="AR152" s="21">
        <v>194.43</v>
      </c>
      <c r="AS152" s="21">
        <v>206.75</v>
      </c>
      <c r="AT152" s="21">
        <v>267.81</v>
      </c>
      <c r="AU152" s="21">
        <v>294.35000000000002</v>
      </c>
      <c r="AV152" s="21">
        <v>89.33</v>
      </c>
      <c r="AW152" s="21">
        <v>168.42</v>
      </c>
      <c r="AX152" s="21">
        <v>646.46</v>
      </c>
      <c r="AY152" s="21">
        <v>0</v>
      </c>
      <c r="AZ152" s="21">
        <v>173.69</v>
      </c>
      <c r="BA152" s="21">
        <v>174.05</v>
      </c>
      <c r="BB152" s="21">
        <v>151.65</v>
      </c>
      <c r="BC152" s="21">
        <v>72.06</v>
      </c>
      <c r="BD152" s="21">
        <v>0</v>
      </c>
      <c r="BE152" s="21">
        <v>0</v>
      </c>
      <c r="BF152" s="21">
        <v>0</v>
      </c>
      <c r="BG152" s="21">
        <v>0</v>
      </c>
      <c r="BH152" s="21">
        <v>0</v>
      </c>
      <c r="BI152" s="21">
        <v>0</v>
      </c>
      <c r="BJ152" s="21">
        <v>0</v>
      </c>
      <c r="BK152" s="21">
        <v>0.91</v>
      </c>
      <c r="BL152" s="21">
        <v>0</v>
      </c>
      <c r="BM152" s="21">
        <v>0.56000000000000005</v>
      </c>
      <c r="BN152" s="21">
        <v>0.04</v>
      </c>
      <c r="BO152" s="21">
        <v>0.09</v>
      </c>
      <c r="BP152" s="21">
        <v>0</v>
      </c>
      <c r="BQ152" s="21">
        <v>0</v>
      </c>
      <c r="BR152" s="21">
        <v>0</v>
      </c>
      <c r="BS152" s="21">
        <v>3.3</v>
      </c>
      <c r="BT152" s="21">
        <v>0</v>
      </c>
      <c r="BU152" s="21">
        <v>0</v>
      </c>
      <c r="BV152" s="21">
        <v>9.02</v>
      </c>
      <c r="BW152" s="21">
        <v>0</v>
      </c>
      <c r="BX152" s="21">
        <v>0</v>
      </c>
      <c r="BY152" s="21">
        <v>0</v>
      </c>
      <c r="BZ152" s="21">
        <v>0</v>
      </c>
      <c r="CA152" s="21">
        <v>0</v>
      </c>
      <c r="CB152" s="21">
        <v>107.53</v>
      </c>
      <c r="CC152" s="23"/>
      <c r="CE152" s="21">
        <v>207.54</v>
      </c>
      <c r="CG152" s="21">
        <v>0</v>
      </c>
      <c r="CH152" s="21">
        <v>0</v>
      </c>
      <c r="CI152" s="21">
        <v>0</v>
      </c>
      <c r="CJ152" s="21">
        <v>0</v>
      </c>
      <c r="CK152" s="21">
        <v>0</v>
      </c>
      <c r="CL152" s="21">
        <v>0</v>
      </c>
      <c r="CM152" s="21">
        <v>0</v>
      </c>
      <c r="CN152" s="21">
        <v>0</v>
      </c>
      <c r="CO152" s="21">
        <v>0</v>
      </c>
      <c r="CP152" s="21">
        <v>0</v>
      </c>
      <c r="CQ152" s="21">
        <v>0</v>
      </c>
    </row>
    <row r="153" spans="1:95" s="21" customFormat="1" ht="15" x14ac:dyDescent="0.25">
      <c r="A153" s="21" t="s">
        <v>108</v>
      </c>
      <c r="B153" s="22" t="s">
        <v>122</v>
      </c>
      <c r="C153" s="23" t="str">
        <f>"200"</f>
        <v>200</v>
      </c>
      <c r="D153" s="23">
        <v>0</v>
      </c>
      <c r="E153" s="23">
        <v>0</v>
      </c>
      <c r="F153" s="23">
        <v>0</v>
      </c>
      <c r="G153" s="23">
        <v>0</v>
      </c>
      <c r="H153" s="23">
        <v>16.93</v>
      </c>
      <c r="I153" s="23">
        <v>65.738399999999999</v>
      </c>
      <c r="J153" s="21">
        <v>0</v>
      </c>
      <c r="K153" s="21">
        <v>0</v>
      </c>
      <c r="L153" s="21">
        <v>0</v>
      </c>
      <c r="M153" s="21">
        <v>0</v>
      </c>
      <c r="N153" s="21">
        <v>12.19</v>
      </c>
      <c r="O153" s="21">
        <v>4.7300000000000004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72</v>
      </c>
      <c r="AB153" s="21">
        <v>0</v>
      </c>
      <c r="AC153" s="21">
        <v>0</v>
      </c>
      <c r="AD153" s="21">
        <v>0</v>
      </c>
      <c r="AE153" s="21">
        <v>0.22</v>
      </c>
      <c r="AF153" s="21">
        <v>0.27</v>
      </c>
      <c r="AG153" s="21">
        <v>2.4</v>
      </c>
      <c r="AH153" s="21">
        <v>0</v>
      </c>
      <c r="AI153" s="21">
        <v>8</v>
      </c>
      <c r="AJ153" s="21">
        <v>0</v>
      </c>
      <c r="AK153" s="21">
        <v>0</v>
      </c>
      <c r="AL153" s="21">
        <v>0</v>
      </c>
      <c r="AM153" s="21">
        <v>0</v>
      </c>
      <c r="AN153" s="21">
        <v>0</v>
      </c>
      <c r="AO153" s="21">
        <v>0</v>
      </c>
      <c r="AP153" s="21">
        <v>0</v>
      </c>
      <c r="AQ153" s="21">
        <v>0</v>
      </c>
      <c r="AR153" s="21">
        <v>0</v>
      </c>
      <c r="AS153" s="21">
        <v>0</v>
      </c>
      <c r="AT153" s="21">
        <v>0</v>
      </c>
      <c r="AU153" s="21">
        <v>0</v>
      </c>
      <c r="AV153" s="21">
        <v>0</v>
      </c>
      <c r="AW153" s="21">
        <v>0</v>
      </c>
      <c r="AX153" s="21">
        <v>0</v>
      </c>
      <c r="AY153" s="21">
        <v>0</v>
      </c>
      <c r="AZ153" s="21">
        <v>0</v>
      </c>
      <c r="BA153" s="21">
        <v>0</v>
      </c>
      <c r="BB153" s="21">
        <v>0</v>
      </c>
      <c r="BC153" s="21">
        <v>0</v>
      </c>
      <c r="BD153" s="21">
        <v>0</v>
      </c>
      <c r="BE153" s="21">
        <v>0</v>
      </c>
      <c r="BF153" s="21">
        <v>0</v>
      </c>
      <c r="BG153" s="21">
        <v>0</v>
      </c>
      <c r="BH153" s="21">
        <v>0</v>
      </c>
      <c r="BI153" s="21">
        <v>0</v>
      </c>
      <c r="BJ153" s="21">
        <v>0</v>
      </c>
      <c r="BK153" s="21">
        <v>0</v>
      </c>
      <c r="BL153" s="21">
        <v>0</v>
      </c>
      <c r="BM153" s="21">
        <v>0</v>
      </c>
      <c r="BN153" s="21">
        <v>0</v>
      </c>
      <c r="BO153" s="21">
        <v>0</v>
      </c>
      <c r="BP153" s="21">
        <v>0</v>
      </c>
      <c r="BQ153" s="21">
        <v>0</v>
      </c>
      <c r="BR153" s="21">
        <v>0</v>
      </c>
      <c r="BS153" s="21">
        <v>0</v>
      </c>
      <c r="BT153" s="21">
        <v>0</v>
      </c>
      <c r="BU153" s="21">
        <v>0</v>
      </c>
      <c r="BV153" s="21">
        <v>0</v>
      </c>
      <c r="BW153" s="21">
        <v>0</v>
      </c>
      <c r="BX153" s="21">
        <v>0</v>
      </c>
      <c r="BY153" s="21">
        <v>0</v>
      </c>
      <c r="BZ153" s="21">
        <v>0</v>
      </c>
      <c r="CA153" s="21">
        <v>0</v>
      </c>
      <c r="CB153" s="21">
        <v>200</v>
      </c>
      <c r="CC153" s="23"/>
      <c r="CE153" s="21">
        <v>72</v>
      </c>
      <c r="CG153" s="21">
        <v>0</v>
      </c>
      <c r="CH153" s="21">
        <v>0</v>
      </c>
      <c r="CI153" s="21">
        <v>0</v>
      </c>
      <c r="CJ153" s="21">
        <v>0</v>
      </c>
      <c r="CK153" s="21">
        <v>0</v>
      </c>
      <c r="CL153" s="21">
        <v>0</v>
      </c>
      <c r="CM153" s="21">
        <v>0</v>
      </c>
      <c r="CN153" s="21">
        <v>0</v>
      </c>
      <c r="CO153" s="21">
        <v>0</v>
      </c>
      <c r="CP153" s="21">
        <v>0</v>
      </c>
      <c r="CQ153" s="21">
        <v>0</v>
      </c>
    </row>
    <row r="154" spans="1:95" s="21" customFormat="1" ht="15" x14ac:dyDescent="0.25">
      <c r="A154" s="21" t="s">
        <v>104</v>
      </c>
      <c r="B154" s="22" t="s">
        <v>130</v>
      </c>
      <c r="C154" s="23" t="str">
        <f>"60"</f>
        <v>60</v>
      </c>
      <c r="D154" s="23">
        <v>1.68</v>
      </c>
      <c r="E154" s="23">
        <v>0</v>
      </c>
      <c r="F154" s="23">
        <v>0.1</v>
      </c>
      <c r="G154" s="23">
        <v>0</v>
      </c>
      <c r="H154" s="23">
        <v>22.1</v>
      </c>
      <c r="I154" s="23">
        <v>96.619199999999992</v>
      </c>
      <c r="J154" s="21">
        <v>0.12</v>
      </c>
      <c r="K154" s="21">
        <v>0</v>
      </c>
      <c r="L154" s="21">
        <v>0</v>
      </c>
      <c r="M154" s="21">
        <v>0</v>
      </c>
      <c r="N154" s="21">
        <v>0.38</v>
      </c>
      <c r="O154" s="21">
        <v>20.76</v>
      </c>
      <c r="P154" s="21">
        <v>0.96</v>
      </c>
      <c r="Q154" s="21">
        <v>0</v>
      </c>
      <c r="R154" s="21">
        <v>0</v>
      </c>
      <c r="S154" s="21">
        <v>0.18</v>
      </c>
      <c r="T154" s="21">
        <v>1.02</v>
      </c>
      <c r="U154" s="21">
        <v>299.39999999999998</v>
      </c>
      <c r="V154" s="21">
        <v>55.8</v>
      </c>
      <c r="W154" s="21">
        <v>12</v>
      </c>
      <c r="X154" s="21">
        <v>8.4</v>
      </c>
      <c r="Y154" s="21">
        <v>39</v>
      </c>
      <c r="Z154" s="21">
        <v>0.66</v>
      </c>
      <c r="AA154" s="21">
        <v>0</v>
      </c>
      <c r="AB154" s="21">
        <v>0</v>
      </c>
      <c r="AC154" s="21">
        <v>0</v>
      </c>
      <c r="AD154" s="21">
        <v>0.66</v>
      </c>
      <c r="AE154" s="21">
        <v>7.0000000000000007E-2</v>
      </c>
      <c r="AF154" s="21">
        <v>0.02</v>
      </c>
      <c r="AG154" s="21">
        <v>0.54</v>
      </c>
      <c r="AH154" s="21">
        <v>1.32</v>
      </c>
      <c r="AI154" s="21">
        <v>0</v>
      </c>
      <c r="AJ154" s="21">
        <v>0</v>
      </c>
      <c r="AK154" s="21">
        <v>208.8</v>
      </c>
      <c r="AL154" s="21">
        <v>190.8</v>
      </c>
      <c r="AM154" s="21">
        <v>356.4</v>
      </c>
      <c r="AN154" s="21">
        <v>113.4</v>
      </c>
      <c r="AO154" s="21">
        <v>68.400000000000006</v>
      </c>
      <c r="AP154" s="21">
        <v>138.6</v>
      </c>
      <c r="AQ154" s="21">
        <v>44.4</v>
      </c>
      <c r="AR154" s="21">
        <v>220.8</v>
      </c>
      <c r="AS154" s="21">
        <v>145.80000000000001</v>
      </c>
      <c r="AT154" s="21">
        <v>177</v>
      </c>
      <c r="AU154" s="21">
        <v>151.19999999999999</v>
      </c>
      <c r="AV154" s="21">
        <v>88.8</v>
      </c>
      <c r="AW154" s="21">
        <v>154.80000000000001</v>
      </c>
      <c r="AX154" s="21">
        <v>1352.4</v>
      </c>
      <c r="AY154" s="21">
        <v>0</v>
      </c>
      <c r="AZ154" s="21">
        <v>425.4</v>
      </c>
      <c r="BA154" s="21">
        <v>220.8</v>
      </c>
      <c r="BB154" s="21">
        <v>112.2</v>
      </c>
      <c r="BC154" s="21">
        <v>88.2</v>
      </c>
      <c r="BD154" s="21">
        <v>0</v>
      </c>
      <c r="BE154" s="21">
        <v>0</v>
      </c>
      <c r="BF154" s="21">
        <v>0</v>
      </c>
      <c r="BG154" s="21">
        <v>0</v>
      </c>
      <c r="BH154" s="21">
        <v>0</v>
      </c>
      <c r="BI154" s="21">
        <v>0.06</v>
      </c>
      <c r="BJ154" s="21">
        <v>0</v>
      </c>
      <c r="BK154" s="21">
        <v>0.01</v>
      </c>
      <c r="BL154" s="21">
        <v>0</v>
      </c>
      <c r="BM154" s="21">
        <v>0</v>
      </c>
      <c r="BN154" s="21">
        <v>0.05</v>
      </c>
      <c r="BO154" s="21">
        <v>0</v>
      </c>
      <c r="BP154" s="21">
        <v>0</v>
      </c>
      <c r="BQ154" s="21">
        <v>0</v>
      </c>
      <c r="BR154" s="21">
        <v>0.01</v>
      </c>
      <c r="BS154" s="21">
        <v>0.05</v>
      </c>
      <c r="BT154" s="21">
        <v>0</v>
      </c>
      <c r="BU154" s="21">
        <v>0</v>
      </c>
      <c r="BV154" s="21">
        <v>0.21</v>
      </c>
      <c r="BW154" s="21">
        <v>0.01</v>
      </c>
      <c r="BX154" s="21">
        <v>0</v>
      </c>
      <c r="BY154" s="21">
        <v>0</v>
      </c>
      <c r="BZ154" s="21">
        <v>0</v>
      </c>
      <c r="CA154" s="21">
        <v>0</v>
      </c>
      <c r="CB154" s="21">
        <v>22.68</v>
      </c>
      <c r="CC154" s="23"/>
      <c r="CE154" s="21">
        <v>0</v>
      </c>
      <c r="CG154" s="21">
        <v>0</v>
      </c>
      <c r="CH154" s="21">
        <v>0</v>
      </c>
      <c r="CI154" s="21">
        <v>0</v>
      </c>
      <c r="CJ154" s="21">
        <v>0</v>
      </c>
      <c r="CK154" s="21">
        <v>0</v>
      </c>
      <c r="CL154" s="21">
        <v>0</v>
      </c>
      <c r="CM154" s="21">
        <v>0</v>
      </c>
      <c r="CN154" s="21">
        <v>0</v>
      </c>
      <c r="CO154" s="21">
        <v>0</v>
      </c>
      <c r="CP154" s="21">
        <v>0</v>
      </c>
      <c r="CQ154" s="21">
        <v>0</v>
      </c>
    </row>
    <row r="155" spans="1:95" s="18" customFormat="1" ht="15" x14ac:dyDescent="0.25">
      <c r="A155" s="18" t="s">
        <v>109</v>
      </c>
      <c r="B155" s="19" t="s">
        <v>131</v>
      </c>
      <c r="C155" s="20" t="str">
        <f>"10"</f>
        <v>10</v>
      </c>
      <c r="D155" s="20">
        <v>0.13</v>
      </c>
      <c r="E155" s="20">
        <v>0</v>
      </c>
      <c r="F155" s="20">
        <v>0.06</v>
      </c>
      <c r="G155" s="20">
        <v>0</v>
      </c>
      <c r="H155" s="20">
        <v>1.87</v>
      </c>
      <c r="I155" s="20">
        <v>8.8535000000000004</v>
      </c>
      <c r="J155" s="18">
        <v>0.02</v>
      </c>
      <c r="K155" s="18">
        <v>0</v>
      </c>
      <c r="L155" s="18">
        <v>0</v>
      </c>
      <c r="M155" s="18">
        <v>0</v>
      </c>
      <c r="N155" s="18">
        <v>0.05</v>
      </c>
      <c r="O155" s="18">
        <v>1.74</v>
      </c>
      <c r="P155" s="18">
        <v>0.08</v>
      </c>
      <c r="Q155" s="18">
        <v>0</v>
      </c>
      <c r="R155" s="18">
        <v>0</v>
      </c>
      <c r="S155" s="18">
        <v>0.1</v>
      </c>
      <c r="T155" s="18">
        <v>0</v>
      </c>
      <c r="U155" s="18">
        <v>61</v>
      </c>
      <c r="V155" s="18">
        <v>24.5</v>
      </c>
      <c r="W155" s="18">
        <v>3.5</v>
      </c>
      <c r="X155" s="18">
        <v>4.7</v>
      </c>
      <c r="Y155" s="18">
        <v>15.8</v>
      </c>
      <c r="Z155" s="18">
        <v>0.39</v>
      </c>
      <c r="AA155" s="18">
        <v>0</v>
      </c>
      <c r="AB155" s="18">
        <v>0.5</v>
      </c>
      <c r="AC155" s="18">
        <v>0.1</v>
      </c>
      <c r="AD155" s="18">
        <v>0.14000000000000001</v>
      </c>
      <c r="AE155" s="18">
        <v>0.02</v>
      </c>
      <c r="AF155" s="18">
        <v>0.01</v>
      </c>
      <c r="AG155" s="18">
        <v>7.0000000000000007E-2</v>
      </c>
      <c r="AH155" s="18">
        <v>0.2</v>
      </c>
      <c r="AI155" s="18">
        <v>0</v>
      </c>
      <c r="AJ155" s="18">
        <v>0</v>
      </c>
      <c r="AK155" s="18">
        <v>32.200000000000003</v>
      </c>
      <c r="AL155" s="18">
        <v>24.8</v>
      </c>
      <c r="AM155" s="18">
        <v>42.7</v>
      </c>
      <c r="AN155" s="18">
        <v>22.3</v>
      </c>
      <c r="AO155" s="18">
        <v>9.3000000000000007</v>
      </c>
      <c r="AP155" s="18">
        <v>19.8</v>
      </c>
      <c r="AQ155" s="18">
        <v>8</v>
      </c>
      <c r="AR155" s="18">
        <v>37.1</v>
      </c>
      <c r="AS155" s="18">
        <v>29.7</v>
      </c>
      <c r="AT155" s="18">
        <v>29.1</v>
      </c>
      <c r="AU155" s="18">
        <v>46.4</v>
      </c>
      <c r="AV155" s="18">
        <v>12.4</v>
      </c>
      <c r="AW155" s="18">
        <v>31</v>
      </c>
      <c r="AX155" s="18">
        <v>152.9</v>
      </c>
      <c r="AY155" s="18">
        <v>0</v>
      </c>
      <c r="AZ155" s="18">
        <v>52.6</v>
      </c>
      <c r="BA155" s="18">
        <v>29.1</v>
      </c>
      <c r="BB155" s="18">
        <v>18</v>
      </c>
      <c r="BC155" s="18">
        <v>13</v>
      </c>
      <c r="BD155" s="18">
        <v>0</v>
      </c>
      <c r="BE155" s="18">
        <v>0</v>
      </c>
      <c r="BF155" s="18">
        <v>0</v>
      </c>
      <c r="BG155" s="18">
        <v>0</v>
      </c>
      <c r="BH155" s="18">
        <v>0</v>
      </c>
      <c r="BI155" s="18">
        <v>0</v>
      </c>
      <c r="BJ155" s="18">
        <v>0</v>
      </c>
      <c r="BK155" s="18">
        <v>0.01</v>
      </c>
      <c r="BL155" s="18">
        <v>0</v>
      </c>
      <c r="BM155" s="18">
        <v>0</v>
      </c>
      <c r="BN155" s="18">
        <v>0</v>
      </c>
      <c r="BO155" s="18">
        <v>0</v>
      </c>
      <c r="BP155" s="18">
        <v>0</v>
      </c>
      <c r="BQ155" s="18">
        <v>0</v>
      </c>
      <c r="BR155" s="18">
        <v>0</v>
      </c>
      <c r="BS155" s="18">
        <v>0.01</v>
      </c>
      <c r="BT155" s="18">
        <v>0</v>
      </c>
      <c r="BU155" s="18">
        <v>0</v>
      </c>
      <c r="BV155" s="18">
        <v>0.05</v>
      </c>
      <c r="BW155" s="18">
        <v>0.01</v>
      </c>
      <c r="BX155" s="18">
        <v>0</v>
      </c>
      <c r="BY155" s="18">
        <v>0</v>
      </c>
      <c r="BZ155" s="18">
        <v>0</v>
      </c>
      <c r="CA155" s="18">
        <v>0</v>
      </c>
      <c r="CB155" s="18">
        <v>4.7</v>
      </c>
      <c r="CC155" s="20"/>
      <c r="CE155" s="18">
        <v>0.08</v>
      </c>
      <c r="CG155" s="18">
        <v>0</v>
      </c>
      <c r="CH155" s="18">
        <v>0</v>
      </c>
      <c r="CI155" s="18">
        <v>0</v>
      </c>
      <c r="CJ155" s="18">
        <v>0</v>
      </c>
      <c r="CK155" s="18">
        <v>0</v>
      </c>
      <c r="CL155" s="18">
        <v>0</v>
      </c>
      <c r="CM155" s="18">
        <v>0</v>
      </c>
      <c r="CN155" s="18">
        <v>0</v>
      </c>
      <c r="CO155" s="18">
        <v>0</v>
      </c>
      <c r="CP155" s="18">
        <v>0</v>
      </c>
      <c r="CQ155" s="18">
        <v>0</v>
      </c>
    </row>
    <row r="156" spans="1:95" s="26" customFormat="1" ht="14.25" x14ac:dyDescent="0.2">
      <c r="B156" s="24" t="s">
        <v>91</v>
      </c>
      <c r="C156" s="25"/>
      <c r="D156" s="25">
        <v>21.26</v>
      </c>
      <c r="E156" s="25">
        <v>14.52</v>
      </c>
      <c r="F156" s="25">
        <v>36.79</v>
      </c>
      <c r="G156" s="25">
        <v>0.7</v>
      </c>
      <c r="H156" s="25">
        <v>106.15</v>
      </c>
      <c r="I156" s="25">
        <v>820.41</v>
      </c>
      <c r="J156" s="26">
        <v>11.15</v>
      </c>
      <c r="K156" s="26">
        <v>11.54</v>
      </c>
      <c r="L156" s="26">
        <v>2.2000000000000002</v>
      </c>
      <c r="M156" s="26">
        <v>0</v>
      </c>
      <c r="N156" s="26">
        <v>25.22</v>
      </c>
      <c r="O156" s="26">
        <v>68.38</v>
      </c>
      <c r="P156" s="26">
        <v>12.55</v>
      </c>
      <c r="Q156" s="26">
        <v>0</v>
      </c>
      <c r="R156" s="26">
        <v>0</v>
      </c>
      <c r="S156" s="26">
        <v>0.97</v>
      </c>
      <c r="T156" s="26">
        <v>7.27</v>
      </c>
      <c r="U156" s="26">
        <v>1399.65</v>
      </c>
      <c r="V156" s="26">
        <v>867.92</v>
      </c>
      <c r="W156" s="26">
        <v>115.71</v>
      </c>
      <c r="X156" s="26">
        <v>96.93</v>
      </c>
      <c r="Y156" s="26">
        <v>351.47</v>
      </c>
      <c r="Z156" s="26">
        <v>4.83</v>
      </c>
      <c r="AA156" s="26">
        <v>135.80000000000001</v>
      </c>
      <c r="AB156" s="26">
        <v>2258.09</v>
      </c>
      <c r="AC156" s="26">
        <v>605.71</v>
      </c>
      <c r="AD156" s="26">
        <v>9.8000000000000007</v>
      </c>
      <c r="AE156" s="26">
        <v>0.47</v>
      </c>
      <c r="AF156" s="26">
        <v>0.51</v>
      </c>
      <c r="AG156" s="26">
        <v>10.68</v>
      </c>
      <c r="AH156" s="26">
        <v>20.47</v>
      </c>
      <c r="AI156" s="26">
        <v>25.63</v>
      </c>
      <c r="AJ156" s="26">
        <v>0</v>
      </c>
      <c r="AK156" s="26">
        <v>533.24</v>
      </c>
      <c r="AL156" s="26">
        <v>464.07</v>
      </c>
      <c r="AM156" s="26">
        <v>813.62</v>
      </c>
      <c r="AN156" s="26">
        <v>378</v>
      </c>
      <c r="AO156" s="26">
        <v>187.47</v>
      </c>
      <c r="AP156" s="26">
        <v>353.65</v>
      </c>
      <c r="AQ156" s="26">
        <v>124.79</v>
      </c>
      <c r="AR156" s="26">
        <v>521.03</v>
      </c>
      <c r="AS156" s="26">
        <v>462.01</v>
      </c>
      <c r="AT156" s="26">
        <v>608.04999999999995</v>
      </c>
      <c r="AU156" s="26">
        <v>794.68</v>
      </c>
      <c r="AV156" s="26">
        <v>218.44</v>
      </c>
      <c r="AW156" s="26">
        <v>413.97</v>
      </c>
      <c r="AX156" s="26">
        <v>2530.79</v>
      </c>
      <c r="AY156" s="26">
        <v>0</v>
      </c>
      <c r="AZ156" s="26">
        <v>719.8</v>
      </c>
      <c r="BA156" s="26">
        <v>500.56</v>
      </c>
      <c r="BB156" s="26">
        <v>345.89</v>
      </c>
      <c r="BC156" s="26">
        <v>196.67</v>
      </c>
      <c r="BD156" s="26">
        <v>0.15</v>
      </c>
      <c r="BE156" s="26">
        <v>0.03</v>
      </c>
      <c r="BF156" s="26">
        <v>0.03</v>
      </c>
      <c r="BG156" s="26">
        <v>7.0000000000000007E-2</v>
      </c>
      <c r="BH156" s="26">
        <v>0.09</v>
      </c>
      <c r="BI156" s="26">
        <v>0.37</v>
      </c>
      <c r="BJ156" s="26">
        <v>0</v>
      </c>
      <c r="BK156" s="26">
        <v>1.92</v>
      </c>
      <c r="BL156" s="26">
        <v>0</v>
      </c>
      <c r="BM156" s="26">
        <v>0.86</v>
      </c>
      <c r="BN156" s="26">
        <v>0.1</v>
      </c>
      <c r="BO156" s="26">
        <v>0.09</v>
      </c>
      <c r="BP156" s="26">
        <v>0</v>
      </c>
      <c r="BQ156" s="26">
        <v>0.03</v>
      </c>
      <c r="BR156" s="26">
        <v>0.12</v>
      </c>
      <c r="BS156" s="26">
        <v>4.3</v>
      </c>
      <c r="BT156" s="26">
        <v>0</v>
      </c>
      <c r="BU156" s="26">
        <v>0</v>
      </c>
      <c r="BV156" s="26">
        <v>9.35</v>
      </c>
      <c r="BW156" s="26">
        <v>0.02</v>
      </c>
      <c r="BX156" s="26">
        <v>0</v>
      </c>
      <c r="BY156" s="26">
        <v>0</v>
      </c>
      <c r="BZ156" s="26">
        <v>0</v>
      </c>
      <c r="CA156" s="26">
        <v>0</v>
      </c>
      <c r="CB156" s="26">
        <v>709.45</v>
      </c>
      <c r="CC156" s="25"/>
      <c r="CD156" s="26">
        <f>$I$28/$I$42*100</f>
        <v>6.0598904859685154</v>
      </c>
      <c r="CE156" s="26">
        <v>512.15</v>
      </c>
      <c r="CG156" s="26">
        <v>0</v>
      </c>
      <c r="CH156" s="26">
        <v>0</v>
      </c>
      <c r="CI156" s="26">
        <v>0</v>
      </c>
      <c r="CJ156" s="26">
        <v>0</v>
      </c>
      <c r="CK156" s="26">
        <v>0</v>
      </c>
      <c r="CL156" s="26">
        <v>0</v>
      </c>
      <c r="CM156" s="26">
        <v>0</v>
      </c>
      <c r="CN156" s="26">
        <v>0</v>
      </c>
      <c r="CO156" s="26">
        <v>0</v>
      </c>
      <c r="CP156" s="26">
        <v>0.67</v>
      </c>
      <c r="CQ156" s="26">
        <v>2.1</v>
      </c>
    </row>
    <row r="157" spans="1:95" s="5" customFormat="1" ht="15" x14ac:dyDescent="0.25">
      <c r="B157" s="17" t="s">
        <v>92</v>
      </c>
      <c r="C157" s="11"/>
      <c r="D157" s="11"/>
      <c r="E157" s="11"/>
      <c r="F157" s="11"/>
      <c r="G157" s="11"/>
      <c r="H157" s="11"/>
      <c r="I157" s="11"/>
      <c r="CC157" s="11"/>
    </row>
    <row r="158" spans="1:95" s="21" customFormat="1" ht="15" x14ac:dyDescent="0.25">
      <c r="A158" s="21" t="s">
        <v>148</v>
      </c>
      <c r="B158" s="22" t="s">
        <v>187</v>
      </c>
      <c r="C158" s="23" t="str">
        <f>"80"</f>
        <v>80</v>
      </c>
      <c r="D158" s="23">
        <v>2.87</v>
      </c>
      <c r="E158" s="23">
        <v>0.45</v>
      </c>
      <c r="F158" s="23">
        <v>2.31</v>
      </c>
      <c r="G158" s="23">
        <v>0.51</v>
      </c>
      <c r="H158" s="23">
        <v>50.01</v>
      </c>
      <c r="I158" s="23">
        <v>227.82196114133333</v>
      </c>
      <c r="J158" s="21">
        <v>1.26</v>
      </c>
      <c r="K158" s="21">
        <v>0.22</v>
      </c>
      <c r="L158" s="21">
        <v>0.04</v>
      </c>
      <c r="M158" s="21">
        <v>0</v>
      </c>
      <c r="N158" s="21">
        <v>21.29</v>
      </c>
      <c r="O158" s="21">
        <v>27.13</v>
      </c>
      <c r="P158" s="21">
        <v>1.6</v>
      </c>
      <c r="Q158" s="21">
        <v>0</v>
      </c>
      <c r="R158" s="21">
        <v>0</v>
      </c>
      <c r="S158" s="21">
        <v>0.1</v>
      </c>
      <c r="T158" s="21">
        <v>1.01</v>
      </c>
      <c r="U158" s="21">
        <v>6.54</v>
      </c>
      <c r="V158" s="21">
        <v>91.77</v>
      </c>
      <c r="W158" s="21">
        <v>14.74</v>
      </c>
      <c r="X158" s="21">
        <v>8.7200000000000006</v>
      </c>
      <c r="Y158" s="21">
        <v>44.43</v>
      </c>
      <c r="Z158" s="21">
        <v>0.93</v>
      </c>
      <c r="AA158" s="21">
        <v>12.2</v>
      </c>
      <c r="AB158" s="21">
        <v>7.49</v>
      </c>
      <c r="AC158" s="21">
        <v>22.24</v>
      </c>
      <c r="AD158" s="21">
        <v>0.8</v>
      </c>
      <c r="AE158" s="21">
        <v>0.06</v>
      </c>
      <c r="AF158" s="21">
        <v>0.04</v>
      </c>
      <c r="AG158" s="21">
        <v>0.54</v>
      </c>
      <c r="AH158" s="21">
        <v>1.64</v>
      </c>
      <c r="AI158" s="21">
        <v>0.06</v>
      </c>
      <c r="AJ158" s="21">
        <v>0</v>
      </c>
      <c r="AK158" s="21">
        <v>217.06</v>
      </c>
      <c r="AL158" s="21">
        <v>195.67</v>
      </c>
      <c r="AM158" s="21">
        <v>359.71</v>
      </c>
      <c r="AN158" s="21">
        <v>138.97</v>
      </c>
      <c r="AO158" s="21">
        <v>76.64</v>
      </c>
      <c r="AP158" s="21">
        <v>149.18</v>
      </c>
      <c r="AQ158" s="21">
        <v>48.16</v>
      </c>
      <c r="AR158" s="21">
        <v>221.69</v>
      </c>
      <c r="AS158" s="21">
        <v>156.56</v>
      </c>
      <c r="AT158" s="21">
        <v>188.02</v>
      </c>
      <c r="AU158" s="21">
        <v>182.42</v>
      </c>
      <c r="AV158" s="21">
        <v>92.85</v>
      </c>
      <c r="AW158" s="21">
        <v>155.11000000000001</v>
      </c>
      <c r="AX158" s="21">
        <v>1269.01</v>
      </c>
      <c r="AY158" s="21">
        <v>0.49</v>
      </c>
      <c r="AZ158" s="21">
        <v>394.01</v>
      </c>
      <c r="BA158" s="21">
        <v>232.43</v>
      </c>
      <c r="BB158" s="21">
        <v>121.33</v>
      </c>
      <c r="BC158" s="21">
        <v>88.8</v>
      </c>
      <c r="BD158" s="21">
        <v>0.06</v>
      </c>
      <c r="BE158" s="21">
        <v>0.01</v>
      </c>
      <c r="BF158" s="21">
        <v>0.01</v>
      </c>
      <c r="BG158" s="21">
        <v>0.03</v>
      </c>
      <c r="BH158" s="21">
        <v>0.04</v>
      </c>
      <c r="BI158" s="21">
        <v>0.13</v>
      </c>
      <c r="BJ158" s="21">
        <v>0</v>
      </c>
      <c r="BK158" s="21">
        <v>0.47</v>
      </c>
      <c r="BL158" s="21">
        <v>0</v>
      </c>
      <c r="BM158" s="21">
        <v>0.14000000000000001</v>
      </c>
      <c r="BN158" s="21">
        <v>0</v>
      </c>
      <c r="BO158" s="21">
        <v>0</v>
      </c>
      <c r="BP158" s="21">
        <v>0</v>
      </c>
      <c r="BQ158" s="21">
        <v>0.01</v>
      </c>
      <c r="BR158" s="21">
        <v>0.05</v>
      </c>
      <c r="BS158" s="21">
        <v>0.48</v>
      </c>
      <c r="BT158" s="21">
        <v>0</v>
      </c>
      <c r="BU158" s="21">
        <v>0</v>
      </c>
      <c r="BV158" s="21">
        <v>0.37</v>
      </c>
      <c r="BW158" s="21">
        <v>0.01</v>
      </c>
      <c r="BX158" s="21">
        <v>0</v>
      </c>
      <c r="BY158" s="21">
        <v>0</v>
      </c>
      <c r="BZ158" s="21">
        <v>0</v>
      </c>
      <c r="CA158" s="21">
        <v>0</v>
      </c>
      <c r="CB158" s="21">
        <v>36.409999999999997</v>
      </c>
      <c r="CC158" s="23"/>
      <c r="CE158" s="21">
        <v>13.45</v>
      </c>
      <c r="CG158" s="21">
        <v>0</v>
      </c>
      <c r="CH158" s="21">
        <v>0</v>
      </c>
      <c r="CI158" s="21">
        <v>0</v>
      </c>
      <c r="CJ158" s="21">
        <v>0</v>
      </c>
      <c r="CK158" s="21">
        <v>0</v>
      </c>
      <c r="CL158" s="21">
        <v>0</v>
      </c>
      <c r="CM158" s="21">
        <v>0</v>
      </c>
      <c r="CN158" s="21">
        <v>0</v>
      </c>
      <c r="CO158" s="21">
        <v>0</v>
      </c>
      <c r="CP158" s="21">
        <v>2.13</v>
      </c>
      <c r="CQ158" s="21">
        <v>0.64</v>
      </c>
    </row>
    <row r="159" spans="1:95" s="21" customFormat="1" ht="15" x14ac:dyDescent="0.25">
      <c r="A159" s="21" t="s">
        <v>188</v>
      </c>
      <c r="B159" s="22" t="s">
        <v>189</v>
      </c>
      <c r="C159" s="23" t="str">
        <f>"200"</f>
        <v>200</v>
      </c>
      <c r="D159" s="23">
        <v>0.19</v>
      </c>
      <c r="E159" s="23">
        <v>0</v>
      </c>
      <c r="F159" s="23">
        <v>0.04</v>
      </c>
      <c r="G159" s="23">
        <v>0.05</v>
      </c>
      <c r="H159" s="23">
        <v>9.2200000000000006</v>
      </c>
      <c r="I159" s="23">
        <v>36.005279999999999</v>
      </c>
      <c r="J159" s="21">
        <v>0</v>
      </c>
      <c r="K159" s="21">
        <v>0</v>
      </c>
      <c r="L159" s="21">
        <v>0</v>
      </c>
      <c r="M159" s="21">
        <v>0</v>
      </c>
      <c r="N159" s="21">
        <v>9.1199999999999992</v>
      </c>
      <c r="O159" s="21">
        <v>0</v>
      </c>
      <c r="P159" s="21">
        <v>0.1</v>
      </c>
      <c r="Q159" s="21">
        <v>0</v>
      </c>
      <c r="R159" s="21">
        <v>0</v>
      </c>
      <c r="S159" s="21">
        <v>0</v>
      </c>
      <c r="T159" s="21">
        <v>7.0000000000000007E-2</v>
      </c>
      <c r="U159" s="21">
        <v>0.1</v>
      </c>
      <c r="V159" s="21">
        <v>0.26</v>
      </c>
      <c r="W159" s="21">
        <v>0.26</v>
      </c>
      <c r="X159" s="21">
        <v>0</v>
      </c>
      <c r="Y159" s="21">
        <v>0</v>
      </c>
      <c r="Z159" s="21">
        <v>0.03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0</v>
      </c>
      <c r="AL159" s="21">
        <v>0</v>
      </c>
      <c r="AM159" s="21">
        <v>0</v>
      </c>
      <c r="AN159" s="21">
        <v>0</v>
      </c>
      <c r="AO159" s="21">
        <v>0</v>
      </c>
      <c r="AP159" s="21">
        <v>0</v>
      </c>
      <c r="AQ159" s="21">
        <v>0</v>
      </c>
      <c r="AR159" s="21">
        <v>0</v>
      </c>
      <c r="AS159" s="21">
        <v>0</v>
      </c>
      <c r="AT159" s="21">
        <v>0</v>
      </c>
      <c r="AU159" s="21">
        <v>0</v>
      </c>
      <c r="AV159" s="21">
        <v>0</v>
      </c>
      <c r="AW159" s="21">
        <v>0</v>
      </c>
      <c r="AX159" s="21">
        <v>0</v>
      </c>
      <c r="AY159" s="21">
        <v>0</v>
      </c>
      <c r="AZ159" s="21">
        <v>0</v>
      </c>
      <c r="BA159" s="21">
        <v>0</v>
      </c>
      <c r="BB159" s="21">
        <v>0</v>
      </c>
      <c r="BC159" s="21">
        <v>0</v>
      </c>
      <c r="BD159" s="21">
        <v>0</v>
      </c>
      <c r="BE159" s="21">
        <v>0</v>
      </c>
      <c r="BF159" s="21">
        <v>0</v>
      </c>
      <c r="BG159" s="21">
        <v>0</v>
      </c>
      <c r="BH159" s="21">
        <v>0</v>
      </c>
      <c r="BI159" s="21">
        <v>0</v>
      </c>
      <c r="BJ159" s="21">
        <v>0</v>
      </c>
      <c r="BK159" s="21">
        <v>0</v>
      </c>
      <c r="BL159" s="21">
        <v>0</v>
      </c>
      <c r="BM159" s="21">
        <v>0</v>
      </c>
      <c r="BN159" s="21">
        <v>0</v>
      </c>
      <c r="BO159" s="21">
        <v>0</v>
      </c>
      <c r="BP159" s="21">
        <v>0</v>
      </c>
      <c r="BQ159" s="21">
        <v>0</v>
      </c>
      <c r="BR159" s="21">
        <v>0</v>
      </c>
      <c r="BS159" s="21">
        <v>0</v>
      </c>
      <c r="BT159" s="21">
        <v>0</v>
      </c>
      <c r="BU159" s="21">
        <v>0</v>
      </c>
      <c r="BV159" s="21">
        <v>0</v>
      </c>
      <c r="BW159" s="21">
        <v>0</v>
      </c>
      <c r="BX159" s="21">
        <v>0</v>
      </c>
      <c r="BY159" s="21">
        <v>0</v>
      </c>
      <c r="BZ159" s="21">
        <v>0</v>
      </c>
      <c r="CA159" s="21">
        <v>0</v>
      </c>
      <c r="CB159" s="21">
        <v>190.1</v>
      </c>
      <c r="CC159" s="23"/>
      <c r="CE159" s="21">
        <v>0</v>
      </c>
      <c r="CG159" s="21">
        <v>0</v>
      </c>
      <c r="CH159" s="21">
        <v>0</v>
      </c>
      <c r="CI159" s="21">
        <v>0</v>
      </c>
      <c r="CJ159" s="21">
        <v>0</v>
      </c>
      <c r="CK159" s="21">
        <v>0</v>
      </c>
      <c r="CL159" s="21">
        <v>0</v>
      </c>
      <c r="CM159" s="21">
        <v>0</v>
      </c>
      <c r="CN159" s="21">
        <v>0</v>
      </c>
      <c r="CO159" s="21">
        <v>0</v>
      </c>
      <c r="CP159" s="21">
        <v>8</v>
      </c>
      <c r="CQ159" s="21">
        <v>0</v>
      </c>
    </row>
    <row r="160" spans="1:95" s="18" customFormat="1" ht="15" x14ac:dyDescent="0.25">
      <c r="B160" s="19" t="s">
        <v>93</v>
      </c>
      <c r="C160" s="20" t="str">
        <f>"100"</f>
        <v>100</v>
      </c>
      <c r="D160" s="20">
        <v>1.5</v>
      </c>
      <c r="E160" s="20">
        <v>0</v>
      </c>
      <c r="F160" s="20">
        <v>0.5</v>
      </c>
      <c r="G160" s="20">
        <v>0</v>
      </c>
      <c r="H160" s="20">
        <v>22.7</v>
      </c>
      <c r="I160" s="20">
        <v>95.500000000000014</v>
      </c>
      <c r="J160" s="18">
        <v>0.2</v>
      </c>
      <c r="K160" s="18">
        <v>0</v>
      </c>
      <c r="L160" s="18">
        <v>0.2</v>
      </c>
      <c r="M160" s="18">
        <v>0</v>
      </c>
      <c r="N160" s="18">
        <v>19</v>
      </c>
      <c r="O160" s="18">
        <v>2</v>
      </c>
      <c r="P160" s="18">
        <v>1.7</v>
      </c>
      <c r="Q160" s="18">
        <v>0</v>
      </c>
      <c r="R160" s="18">
        <v>0</v>
      </c>
      <c r="S160" s="18">
        <v>0.4</v>
      </c>
      <c r="T160" s="18">
        <v>0.9</v>
      </c>
      <c r="U160" s="18">
        <v>0</v>
      </c>
      <c r="V160" s="18">
        <v>348</v>
      </c>
      <c r="W160" s="18">
        <v>8</v>
      </c>
      <c r="X160" s="18">
        <v>42</v>
      </c>
      <c r="Y160" s="18">
        <v>28</v>
      </c>
      <c r="Z160" s="18">
        <v>0.6</v>
      </c>
      <c r="AA160" s="18">
        <v>0</v>
      </c>
      <c r="AB160" s="18">
        <v>120</v>
      </c>
      <c r="AC160" s="18">
        <v>20</v>
      </c>
      <c r="AD160" s="18">
        <v>0.4</v>
      </c>
      <c r="AE160" s="18">
        <v>0.04</v>
      </c>
      <c r="AF160" s="18">
        <v>0.05</v>
      </c>
      <c r="AG160" s="18">
        <v>0.6</v>
      </c>
      <c r="AH160" s="18">
        <v>0.9</v>
      </c>
      <c r="AI160" s="18">
        <v>10</v>
      </c>
      <c r="AJ160" s="18">
        <v>0</v>
      </c>
      <c r="AK160" s="18">
        <v>0</v>
      </c>
      <c r="AL160" s="18">
        <v>0</v>
      </c>
      <c r="AM160" s="18">
        <v>0</v>
      </c>
      <c r="AN160" s="18">
        <v>0</v>
      </c>
      <c r="AO160" s="18">
        <v>0</v>
      </c>
      <c r="AP160" s="18">
        <v>0</v>
      </c>
      <c r="AQ160" s="18">
        <v>0</v>
      </c>
      <c r="AR160" s="18">
        <v>0</v>
      </c>
      <c r="AS160" s="18">
        <v>0</v>
      </c>
      <c r="AT160" s="18">
        <v>0</v>
      </c>
      <c r="AU160" s="18">
        <v>0</v>
      </c>
      <c r="AV160" s="18">
        <v>0</v>
      </c>
      <c r="AW160" s="18">
        <v>0</v>
      </c>
      <c r="AX160" s="18">
        <v>0</v>
      </c>
      <c r="AY160" s="18">
        <v>0</v>
      </c>
      <c r="AZ160" s="18">
        <v>0</v>
      </c>
      <c r="BA160" s="18">
        <v>0</v>
      </c>
      <c r="BB160" s="18">
        <v>0</v>
      </c>
      <c r="BC160" s="18">
        <v>0</v>
      </c>
      <c r="BD160" s="18">
        <v>0</v>
      </c>
      <c r="BE160" s="18">
        <v>0</v>
      </c>
      <c r="BF160" s="18">
        <v>0</v>
      </c>
      <c r="BG160" s="18">
        <v>0</v>
      </c>
      <c r="BH160" s="18">
        <v>0</v>
      </c>
      <c r="BI160" s="18">
        <v>0</v>
      </c>
      <c r="BJ160" s="18">
        <v>0</v>
      </c>
      <c r="BK160" s="18">
        <v>0</v>
      </c>
      <c r="BL160" s="18">
        <v>0</v>
      </c>
      <c r="BM160" s="18">
        <v>0</v>
      </c>
      <c r="BN160" s="18">
        <v>0</v>
      </c>
      <c r="BO160" s="18">
        <v>0</v>
      </c>
      <c r="BP160" s="18">
        <v>0</v>
      </c>
      <c r="BQ160" s="18">
        <v>0</v>
      </c>
      <c r="BR160" s="18">
        <v>0</v>
      </c>
      <c r="BS160" s="18">
        <v>0</v>
      </c>
      <c r="BT160" s="18">
        <v>0</v>
      </c>
      <c r="BU160" s="18">
        <v>0</v>
      </c>
      <c r="BV160" s="18">
        <v>0</v>
      </c>
      <c r="BW160" s="18">
        <v>0</v>
      </c>
      <c r="BX160" s="18">
        <v>0</v>
      </c>
      <c r="BY160" s="18">
        <v>0</v>
      </c>
      <c r="BZ160" s="18">
        <v>0</v>
      </c>
      <c r="CA160" s="18">
        <v>0</v>
      </c>
      <c r="CB160" s="18">
        <v>74</v>
      </c>
      <c r="CC160" s="20"/>
      <c r="CE160" s="18">
        <v>20</v>
      </c>
      <c r="CG160" s="18">
        <v>0</v>
      </c>
      <c r="CH160" s="18">
        <v>0</v>
      </c>
      <c r="CI160" s="18">
        <v>0</v>
      </c>
      <c r="CJ160" s="18">
        <v>0</v>
      </c>
      <c r="CK160" s="18">
        <v>0</v>
      </c>
      <c r="CL160" s="18">
        <v>0</v>
      </c>
      <c r="CM160" s="18">
        <v>0</v>
      </c>
      <c r="CN160" s="18">
        <v>0</v>
      </c>
      <c r="CO160" s="18">
        <v>0</v>
      </c>
      <c r="CP160" s="18">
        <v>0</v>
      </c>
      <c r="CQ160" s="18">
        <v>0</v>
      </c>
    </row>
    <row r="161" spans="1:95" s="26" customFormat="1" ht="14.25" x14ac:dyDescent="0.2">
      <c r="B161" s="24" t="s">
        <v>94</v>
      </c>
      <c r="C161" s="25"/>
      <c r="D161" s="25">
        <v>4.5599999999999996</v>
      </c>
      <c r="E161" s="25">
        <v>0.45</v>
      </c>
      <c r="F161" s="25">
        <v>2.85</v>
      </c>
      <c r="G161" s="25">
        <v>0.56000000000000005</v>
      </c>
      <c r="H161" s="25">
        <v>81.93</v>
      </c>
      <c r="I161" s="25">
        <v>359.33</v>
      </c>
      <c r="J161" s="26">
        <v>1.46</v>
      </c>
      <c r="K161" s="26">
        <v>0.22</v>
      </c>
      <c r="L161" s="26">
        <v>0.24</v>
      </c>
      <c r="M161" s="26">
        <v>0</v>
      </c>
      <c r="N161" s="26">
        <v>49.4</v>
      </c>
      <c r="O161" s="26">
        <v>29.13</v>
      </c>
      <c r="P161" s="26">
        <v>3.4</v>
      </c>
      <c r="Q161" s="26">
        <v>0</v>
      </c>
      <c r="R161" s="26">
        <v>0</v>
      </c>
      <c r="S161" s="26">
        <v>0.5</v>
      </c>
      <c r="T161" s="26">
        <v>1.97</v>
      </c>
      <c r="U161" s="26">
        <v>6.64</v>
      </c>
      <c r="V161" s="26">
        <v>440.03</v>
      </c>
      <c r="W161" s="26">
        <v>23</v>
      </c>
      <c r="X161" s="26">
        <v>50.72</v>
      </c>
      <c r="Y161" s="26">
        <v>72.430000000000007</v>
      </c>
      <c r="Z161" s="26">
        <v>1.56</v>
      </c>
      <c r="AA161" s="26">
        <v>12.2</v>
      </c>
      <c r="AB161" s="26">
        <v>127.49</v>
      </c>
      <c r="AC161" s="26">
        <v>42.24</v>
      </c>
      <c r="AD161" s="26">
        <v>1.2</v>
      </c>
      <c r="AE161" s="26">
        <v>0.1</v>
      </c>
      <c r="AF161" s="26">
        <v>0.09</v>
      </c>
      <c r="AG161" s="26">
        <v>1.1399999999999999</v>
      </c>
      <c r="AH161" s="26">
        <v>2.54</v>
      </c>
      <c r="AI161" s="26">
        <v>10.06</v>
      </c>
      <c r="AJ161" s="26">
        <v>0</v>
      </c>
      <c r="AK161" s="26">
        <v>217.06</v>
      </c>
      <c r="AL161" s="26">
        <v>195.67</v>
      </c>
      <c r="AM161" s="26">
        <v>359.71</v>
      </c>
      <c r="AN161" s="26">
        <v>138.97</v>
      </c>
      <c r="AO161" s="26">
        <v>76.64</v>
      </c>
      <c r="AP161" s="26">
        <v>149.18</v>
      </c>
      <c r="AQ161" s="26">
        <v>48.16</v>
      </c>
      <c r="AR161" s="26">
        <v>221.69</v>
      </c>
      <c r="AS161" s="26">
        <v>156.56</v>
      </c>
      <c r="AT161" s="26">
        <v>188.02</v>
      </c>
      <c r="AU161" s="26">
        <v>182.42</v>
      </c>
      <c r="AV161" s="26">
        <v>92.85</v>
      </c>
      <c r="AW161" s="26">
        <v>155.11000000000001</v>
      </c>
      <c r="AX161" s="26">
        <v>1269.01</v>
      </c>
      <c r="AY161" s="26">
        <v>0.49</v>
      </c>
      <c r="AZ161" s="26">
        <v>394.01</v>
      </c>
      <c r="BA161" s="26">
        <v>232.43</v>
      </c>
      <c r="BB161" s="26">
        <v>121.33</v>
      </c>
      <c r="BC161" s="26">
        <v>88.8</v>
      </c>
      <c r="BD161" s="26">
        <v>0.06</v>
      </c>
      <c r="BE161" s="26">
        <v>0.01</v>
      </c>
      <c r="BF161" s="26">
        <v>0.01</v>
      </c>
      <c r="BG161" s="26">
        <v>0.03</v>
      </c>
      <c r="BH161" s="26">
        <v>0.04</v>
      </c>
      <c r="BI161" s="26">
        <v>0.13</v>
      </c>
      <c r="BJ161" s="26">
        <v>0</v>
      </c>
      <c r="BK161" s="26">
        <v>0.47</v>
      </c>
      <c r="BL161" s="26">
        <v>0</v>
      </c>
      <c r="BM161" s="26">
        <v>0.14000000000000001</v>
      </c>
      <c r="BN161" s="26">
        <v>0</v>
      </c>
      <c r="BO161" s="26">
        <v>0</v>
      </c>
      <c r="BP161" s="26">
        <v>0</v>
      </c>
      <c r="BQ161" s="26">
        <v>0.01</v>
      </c>
      <c r="BR161" s="26">
        <v>0.05</v>
      </c>
      <c r="BS161" s="26">
        <v>0.48</v>
      </c>
      <c r="BT161" s="26">
        <v>0</v>
      </c>
      <c r="BU161" s="26">
        <v>0</v>
      </c>
      <c r="BV161" s="26">
        <v>0.37</v>
      </c>
      <c r="BW161" s="26">
        <v>0.01</v>
      </c>
      <c r="BX161" s="26">
        <v>0</v>
      </c>
      <c r="BY161" s="26">
        <v>0</v>
      </c>
      <c r="BZ161" s="26">
        <v>0</v>
      </c>
      <c r="CA161" s="26">
        <v>0</v>
      </c>
      <c r="CB161" s="26">
        <v>300.5</v>
      </c>
      <c r="CC161" s="25"/>
      <c r="CD161" s="26">
        <f>$I$33/$I$42*100</f>
        <v>16.341546885694733</v>
      </c>
      <c r="CE161" s="26">
        <v>33.450000000000003</v>
      </c>
      <c r="CG161" s="26">
        <v>0</v>
      </c>
      <c r="CH161" s="26">
        <v>0</v>
      </c>
      <c r="CI161" s="26">
        <v>0</v>
      </c>
      <c r="CJ161" s="26">
        <v>0</v>
      </c>
      <c r="CK161" s="26">
        <v>0</v>
      </c>
      <c r="CL161" s="26">
        <v>0</v>
      </c>
      <c r="CM161" s="26">
        <v>0</v>
      </c>
      <c r="CN161" s="26">
        <v>0</v>
      </c>
      <c r="CO161" s="26">
        <v>0</v>
      </c>
      <c r="CP161" s="26">
        <v>10.130000000000001</v>
      </c>
      <c r="CQ161" s="26">
        <v>0.64</v>
      </c>
    </row>
    <row r="162" spans="1:95" s="5" customFormat="1" ht="15" x14ac:dyDescent="0.25">
      <c r="B162" s="17" t="s">
        <v>95</v>
      </c>
      <c r="C162" s="11"/>
      <c r="D162" s="11"/>
      <c r="E162" s="11"/>
      <c r="F162" s="11"/>
      <c r="G162" s="11"/>
      <c r="H162" s="11"/>
      <c r="I162" s="11"/>
      <c r="CC162" s="11"/>
    </row>
    <row r="163" spans="1:95" s="21" customFormat="1" ht="15" x14ac:dyDescent="0.25">
      <c r="A163" s="21" t="s">
        <v>190</v>
      </c>
      <c r="B163" s="22" t="s">
        <v>191</v>
      </c>
      <c r="C163" s="23" t="str">
        <f>"100"</f>
        <v>100</v>
      </c>
      <c r="D163" s="23">
        <v>9.9</v>
      </c>
      <c r="E163" s="23">
        <v>9.7200000000000006</v>
      </c>
      <c r="F163" s="23">
        <v>5.51</v>
      </c>
      <c r="G163" s="23">
        <v>0.04</v>
      </c>
      <c r="H163" s="23">
        <v>3.25</v>
      </c>
      <c r="I163" s="23">
        <v>102.11440973333336</v>
      </c>
      <c r="J163" s="21">
        <v>2.93</v>
      </c>
      <c r="K163" s="21">
        <v>0.08</v>
      </c>
      <c r="L163" s="21">
        <v>0.22</v>
      </c>
      <c r="M163" s="21">
        <v>0</v>
      </c>
      <c r="N163" s="21">
        <v>0.71</v>
      </c>
      <c r="O163" s="21">
        <v>2.4300000000000002</v>
      </c>
      <c r="P163" s="21">
        <v>0.12</v>
      </c>
      <c r="Q163" s="21">
        <v>0</v>
      </c>
      <c r="R163" s="21">
        <v>0</v>
      </c>
      <c r="S163" s="21">
        <v>0.01</v>
      </c>
      <c r="T163" s="21">
        <v>1.96</v>
      </c>
      <c r="U163" s="21">
        <v>199.21</v>
      </c>
      <c r="V163" s="21">
        <v>242.11</v>
      </c>
      <c r="W163" s="21">
        <v>46.65</v>
      </c>
      <c r="X163" s="21">
        <v>30.72</v>
      </c>
      <c r="Y163" s="21">
        <v>162.81</v>
      </c>
      <c r="Z163" s="21">
        <v>1.1100000000000001</v>
      </c>
      <c r="AA163" s="21">
        <v>72.989999999999995</v>
      </c>
      <c r="AB163" s="21">
        <v>29.67</v>
      </c>
      <c r="AC163" s="21">
        <v>98.27</v>
      </c>
      <c r="AD163" s="21">
        <v>0.49</v>
      </c>
      <c r="AE163" s="21">
        <v>7.0000000000000007E-2</v>
      </c>
      <c r="AF163" s="21">
        <v>0.15</v>
      </c>
      <c r="AG163" s="21">
        <v>0.79</v>
      </c>
      <c r="AH163" s="21">
        <v>4.8600000000000003</v>
      </c>
      <c r="AI163" s="21">
        <v>0.54</v>
      </c>
      <c r="AJ163" s="21">
        <v>0</v>
      </c>
      <c r="AK163" s="21">
        <v>194.9</v>
      </c>
      <c r="AL163" s="21">
        <v>152.91</v>
      </c>
      <c r="AM163" s="21">
        <v>277.77999999999997</v>
      </c>
      <c r="AN163" s="21">
        <v>218.57</v>
      </c>
      <c r="AO163" s="21">
        <v>103.66</v>
      </c>
      <c r="AP163" s="21">
        <v>152.4</v>
      </c>
      <c r="AQ163" s="21">
        <v>51.37</v>
      </c>
      <c r="AR163" s="21">
        <v>167.9</v>
      </c>
      <c r="AS163" s="21">
        <v>175.99</v>
      </c>
      <c r="AT163" s="21">
        <v>195.87</v>
      </c>
      <c r="AU163" s="21">
        <v>297.39999999999998</v>
      </c>
      <c r="AV163" s="21">
        <v>85.93</v>
      </c>
      <c r="AW163" s="21">
        <v>108.04</v>
      </c>
      <c r="AX163" s="21">
        <v>510.46</v>
      </c>
      <c r="AY163" s="21">
        <v>3.26</v>
      </c>
      <c r="AZ163" s="21">
        <v>123.07</v>
      </c>
      <c r="BA163" s="21">
        <v>232.31</v>
      </c>
      <c r="BB163" s="21">
        <v>119.23</v>
      </c>
      <c r="BC163" s="21">
        <v>74.510000000000005</v>
      </c>
      <c r="BD163" s="21">
        <v>0.11</v>
      </c>
      <c r="BE163" s="21">
        <v>0.02</v>
      </c>
      <c r="BF163" s="21">
        <v>0.02</v>
      </c>
      <c r="BG163" s="21">
        <v>0.05</v>
      </c>
      <c r="BH163" s="21">
        <v>7.0000000000000007E-2</v>
      </c>
      <c r="BI163" s="21">
        <v>0.23</v>
      </c>
      <c r="BJ163" s="21">
        <v>0</v>
      </c>
      <c r="BK163" s="21">
        <v>0.72</v>
      </c>
      <c r="BL163" s="21">
        <v>0</v>
      </c>
      <c r="BM163" s="21">
        <v>0.22</v>
      </c>
      <c r="BN163" s="21">
        <v>0</v>
      </c>
      <c r="BO163" s="21">
        <v>0</v>
      </c>
      <c r="BP163" s="21">
        <v>0</v>
      </c>
      <c r="BQ163" s="21">
        <v>0.02</v>
      </c>
      <c r="BR163" s="21">
        <v>0.08</v>
      </c>
      <c r="BS163" s="21">
        <v>0.66</v>
      </c>
      <c r="BT163" s="21">
        <v>0</v>
      </c>
      <c r="BU163" s="21">
        <v>0</v>
      </c>
      <c r="BV163" s="21">
        <v>0.04</v>
      </c>
      <c r="BW163" s="21">
        <v>0</v>
      </c>
      <c r="BX163" s="21">
        <v>0</v>
      </c>
      <c r="BY163" s="21">
        <v>0</v>
      </c>
      <c r="BZ163" s="21">
        <v>0</v>
      </c>
      <c r="CA163" s="21">
        <v>0</v>
      </c>
      <c r="CB163" s="21">
        <v>95.49</v>
      </c>
      <c r="CC163" s="23"/>
      <c r="CE163" s="21">
        <v>77.930000000000007</v>
      </c>
      <c r="CG163" s="21">
        <v>0</v>
      </c>
      <c r="CH163" s="21">
        <v>0</v>
      </c>
      <c r="CI163" s="21">
        <v>0</v>
      </c>
      <c r="CJ163" s="21">
        <v>0</v>
      </c>
      <c r="CK163" s="21">
        <v>0</v>
      </c>
      <c r="CL163" s="21">
        <v>0</v>
      </c>
      <c r="CM163" s="21">
        <v>0</v>
      </c>
      <c r="CN163" s="21">
        <v>0</v>
      </c>
      <c r="CO163" s="21">
        <v>0</v>
      </c>
      <c r="CP163" s="21">
        <v>0</v>
      </c>
      <c r="CQ163" s="21">
        <v>0.57999999999999996</v>
      </c>
    </row>
    <row r="164" spans="1:95" s="21" customFormat="1" ht="15" x14ac:dyDescent="0.25">
      <c r="A164" s="21" t="s">
        <v>192</v>
      </c>
      <c r="B164" s="22" t="s">
        <v>193</v>
      </c>
      <c r="C164" s="23" t="str">
        <f>"175"</f>
        <v>175</v>
      </c>
      <c r="D164" s="23">
        <v>3.65</v>
      </c>
      <c r="E164" s="23">
        <v>1.44</v>
      </c>
      <c r="F164" s="23">
        <v>5.12</v>
      </c>
      <c r="G164" s="23">
        <v>0.49</v>
      </c>
      <c r="H164" s="23">
        <v>21.84</v>
      </c>
      <c r="I164" s="23">
        <v>146.77246417124999</v>
      </c>
      <c r="J164" s="21">
        <v>3.87</v>
      </c>
      <c r="K164" s="21">
        <v>0.13</v>
      </c>
      <c r="L164" s="21">
        <v>0</v>
      </c>
      <c r="M164" s="21">
        <v>0</v>
      </c>
      <c r="N164" s="21">
        <v>3.57</v>
      </c>
      <c r="O164" s="21">
        <v>16.71</v>
      </c>
      <c r="P164" s="21">
        <v>1.56</v>
      </c>
      <c r="Q164" s="21">
        <v>0</v>
      </c>
      <c r="R164" s="21">
        <v>0</v>
      </c>
      <c r="S164" s="21">
        <v>0.28999999999999998</v>
      </c>
      <c r="T164" s="21">
        <v>3.58</v>
      </c>
      <c r="U164" s="21">
        <v>762.03</v>
      </c>
      <c r="V164" s="21">
        <v>675.23</v>
      </c>
      <c r="W164" s="21">
        <v>68.88</v>
      </c>
      <c r="X164" s="21">
        <v>30.79</v>
      </c>
      <c r="Y164" s="21">
        <v>101.98</v>
      </c>
      <c r="Z164" s="21">
        <v>1.06</v>
      </c>
      <c r="AA164" s="21">
        <v>26.47</v>
      </c>
      <c r="AB164" s="21">
        <v>42.58</v>
      </c>
      <c r="AC164" s="21">
        <v>52.41</v>
      </c>
      <c r="AD164" s="21">
        <v>0.22</v>
      </c>
      <c r="AE164" s="21">
        <v>0.12</v>
      </c>
      <c r="AF164" s="21">
        <v>0.13</v>
      </c>
      <c r="AG164" s="21">
        <v>1.31</v>
      </c>
      <c r="AH164" s="21">
        <v>2.6</v>
      </c>
      <c r="AI164" s="21">
        <v>10.050000000000001</v>
      </c>
      <c r="AJ164" s="21">
        <v>0</v>
      </c>
      <c r="AK164" s="21">
        <v>29.99</v>
      </c>
      <c r="AL164" s="21">
        <v>47.2</v>
      </c>
      <c r="AM164" s="21">
        <v>59.74</v>
      </c>
      <c r="AN164" s="21">
        <v>70.349999999999994</v>
      </c>
      <c r="AO164" s="21">
        <v>12.02</v>
      </c>
      <c r="AP164" s="21">
        <v>47.43</v>
      </c>
      <c r="AQ164" s="21">
        <v>24.28</v>
      </c>
      <c r="AR164" s="21">
        <v>48.39</v>
      </c>
      <c r="AS164" s="21">
        <v>67.77</v>
      </c>
      <c r="AT164" s="21">
        <v>184.84</v>
      </c>
      <c r="AU164" s="21">
        <v>82.23</v>
      </c>
      <c r="AV164" s="21">
        <v>17.14</v>
      </c>
      <c r="AW164" s="21">
        <v>47.88</v>
      </c>
      <c r="AX164" s="21">
        <v>257.31</v>
      </c>
      <c r="AY164" s="21">
        <v>0</v>
      </c>
      <c r="AZ164" s="21">
        <v>35.93</v>
      </c>
      <c r="BA164" s="21">
        <v>32.659999999999997</v>
      </c>
      <c r="BB164" s="21">
        <v>35.74</v>
      </c>
      <c r="BC164" s="21">
        <v>15.24</v>
      </c>
      <c r="BD164" s="21">
        <v>0.16</v>
      </c>
      <c r="BE164" s="21">
        <v>0.04</v>
      </c>
      <c r="BF164" s="21">
        <v>0.03</v>
      </c>
      <c r="BG164" s="21">
        <v>0.08</v>
      </c>
      <c r="BH164" s="21">
        <v>0.11</v>
      </c>
      <c r="BI164" s="21">
        <v>0.35</v>
      </c>
      <c r="BJ164" s="21">
        <v>0</v>
      </c>
      <c r="BK164" s="21">
        <v>1.1599999999999999</v>
      </c>
      <c r="BL164" s="21">
        <v>0</v>
      </c>
      <c r="BM164" s="21">
        <v>0.35</v>
      </c>
      <c r="BN164" s="21">
        <v>0</v>
      </c>
      <c r="BO164" s="21">
        <v>0</v>
      </c>
      <c r="BP164" s="21">
        <v>0</v>
      </c>
      <c r="BQ164" s="21">
        <v>0.04</v>
      </c>
      <c r="BR164" s="21">
        <v>0.13</v>
      </c>
      <c r="BS164" s="21">
        <v>1.17</v>
      </c>
      <c r="BT164" s="21">
        <v>0</v>
      </c>
      <c r="BU164" s="21">
        <v>0</v>
      </c>
      <c r="BV164" s="21">
        <v>0.14000000000000001</v>
      </c>
      <c r="BW164" s="21">
        <v>0</v>
      </c>
      <c r="BX164" s="21">
        <v>0</v>
      </c>
      <c r="BY164" s="21">
        <v>0</v>
      </c>
      <c r="BZ164" s="21">
        <v>0</v>
      </c>
      <c r="CA164" s="21">
        <v>0</v>
      </c>
      <c r="CB164" s="21">
        <v>139.94999999999999</v>
      </c>
      <c r="CC164" s="23"/>
      <c r="CE164" s="21">
        <v>33.57</v>
      </c>
      <c r="CG164" s="21">
        <v>0</v>
      </c>
      <c r="CH164" s="21">
        <v>0</v>
      </c>
      <c r="CI164" s="21">
        <v>0</v>
      </c>
      <c r="CJ164" s="21">
        <v>0</v>
      </c>
      <c r="CK164" s="21">
        <v>0</v>
      </c>
      <c r="CL164" s="21">
        <v>0</v>
      </c>
      <c r="CM164" s="21">
        <v>0</v>
      </c>
      <c r="CN164" s="21">
        <v>0</v>
      </c>
      <c r="CO164" s="21">
        <v>0</v>
      </c>
      <c r="CP164" s="21">
        <v>0</v>
      </c>
      <c r="CQ164" s="21">
        <v>1.89</v>
      </c>
    </row>
    <row r="165" spans="1:95" s="21" customFormat="1" ht="15" x14ac:dyDescent="0.25">
      <c r="A165" s="21" t="s">
        <v>108</v>
      </c>
      <c r="B165" s="22" t="s">
        <v>194</v>
      </c>
      <c r="C165" s="23" t="str">
        <f>"200"</f>
        <v>200</v>
      </c>
      <c r="D165" s="23">
        <v>0</v>
      </c>
      <c r="E165" s="23">
        <v>0</v>
      </c>
      <c r="F165" s="23">
        <v>0</v>
      </c>
      <c r="G165" s="23">
        <v>0</v>
      </c>
      <c r="H165" s="23">
        <v>20.93</v>
      </c>
      <c r="I165" s="23">
        <v>81.240249999999989</v>
      </c>
      <c r="J165" s="21">
        <v>0</v>
      </c>
      <c r="K165" s="21">
        <v>0</v>
      </c>
      <c r="L165" s="21">
        <v>0</v>
      </c>
      <c r="M165" s="21">
        <v>0</v>
      </c>
      <c r="N165" s="21">
        <v>15.24</v>
      </c>
      <c r="O165" s="21">
        <v>5.69</v>
      </c>
      <c r="P165" s="21">
        <v>0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52.8</v>
      </c>
      <c r="X165" s="21">
        <v>0</v>
      </c>
      <c r="Y165" s="21">
        <v>0</v>
      </c>
      <c r="Z165" s="21">
        <v>0</v>
      </c>
      <c r="AA165" s="21">
        <v>78</v>
      </c>
      <c r="AB165" s="21">
        <v>0</v>
      </c>
      <c r="AC165" s="21">
        <v>0</v>
      </c>
      <c r="AD165" s="21">
        <v>0</v>
      </c>
      <c r="AE165" s="21">
        <v>0.22</v>
      </c>
      <c r="AF165" s="21">
        <v>0.27</v>
      </c>
      <c r="AG165" s="21">
        <v>2.42</v>
      </c>
      <c r="AH165" s="21">
        <v>0</v>
      </c>
      <c r="AI165" s="21">
        <v>8.0399999999999991</v>
      </c>
      <c r="AJ165" s="21">
        <v>0</v>
      </c>
      <c r="AK165" s="21">
        <v>0</v>
      </c>
      <c r="AL165" s="21">
        <v>0</v>
      </c>
      <c r="AM165" s="21">
        <v>0</v>
      </c>
      <c r="AN165" s="21">
        <v>0</v>
      </c>
      <c r="AO165" s="21">
        <v>0</v>
      </c>
      <c r="AP165" s="21">
        <v>0</v>
      </c>
      <c r="AQ165" s="21">
        <v>0</v>
      </c>
      <c r="AR165" s="21">
        <v>0</v>
      </c>
      <c r="AS165" s="21">
        <v>0</v>
      </c>
      <c r="AT165" s="21">
        <v>0</v>
      </c>
      <c r="AU165" s="21">
        <v>0</v>
      </c>
      <c r="AV165" s="21">
        <v>0</v>
      </c>
      <c r="AW165" s="21">
        <v>0</v>
      </c>
      <c r="AX165" s="21">
        <v>0</v>
      </c>
      <c r="AY165" s="21">
        <v>0</v>
      </c>
      <c r="AZ165" s="21">
        <v>0</v>
      </c>
      <c r="BA165" s="21">
        <v>0</v>
      </c>
      <c r="BB165" s="21">
        <v>0</v>
      </c>
      <c r="BC165" s="21">
        <v>0</v>
      </c>
      <c r="BD165" s="21">
        <v>0</v>
      </c>
      <c r="BE165" s="21">
        <v>0</v>
      </c>
      <c r="BF165" s="21">
        <v>0</v>
      </c>
      <c r="BG165" s="21">
        <v>0</v>
      </c>
      <c r="BH165" s="21">
        <v>0</v>
      </c>
      <c r="BI165" s="21">
        <v>0</v>
      </c>
      <c r="BJ165" s="21">
        <v>0</v>
      </c>
      <c r="BK165" s="21">
        <v>0</v>
      </c>
      <c r="BL165" s="21">
        <v>0</v>
      </c>
      <c r="BM165" s="21">
        <v>0</v>
      </c>
      <c r="BN165" s="21">
        <v>0</v>
      </c>
      <c r="BO165" s="21">
        <v>0</v>
      </c>
      <c r="BP165" s="21">
        <v>0</v>
      </c>
      <c r="BQ165" s="21">
        <v>0</v>
      </c>
      <c r="BR165" s="21">
        <v>0</v>
      </c>
      <c r="BS165" s="21">
        <v>0</v>
      </c>
      <c r="BT165" s="21">
        <v>0</v>
      </c>
      <c r="BU165" s="21">
        <v>0</v>
      </c>
      <c r="BV165" s="21">
        <v>0</v>
      </c>
      <c r="BW165" s="21">
        <v>0</v>
      </c>
      <c r="BX165" s="21">
        <v>0</v>
      </c>
      <c r="BY165" s="21">
        <v>0</v>
      </c>
      <c r="BZ165" s="21">
        <v>0</v>
      </c>
      <c r="CA165" s="21">
        <v>0</v>
      </c>
      <c r="CB165" s="21">
        <v>195</v>
      </c>
      <c r="CC165" s="23"/>
      <c r="CE165" s="21">
        <v>78</v>
      </c>
      <c r="CG165" s="21">
        <v>0</v>
      </c>
      <c r="CH165" s="21">
        <v>0</v>
      </c>
      <c r="CI165" s="21">
        <v>0</v>
      </c>
      <c r="CJ165" s="21">
        <v>0</v>
      </c>
      <c r="CK165" s="21">
        <v>0</v>
      </c>
      <c r="CL165" s="21">
        <v>0</v>
      </c>
      <c r="CM165" s="21">
        <v>0</v>
      </c>
      <c r="CN165" s="21">
        <v>0</v>
      </c>
      <c r="CO165" s="21">
        <v>0</v>
      </c>
      <c r="CP165" s="21">
        <v>0</v>
      </c>
      <c r="CQ165" s="21">
        <v>0</v>
      </c>
    </row>
    <row r="166" spans="1:95" s="21" customFormat="1" ht="15" x14ac:dyDescent="0.25">
      <c r="A166" s="21" t="s">
        <v>104</v>
      </c>
      <c r="B166" s="22" t="s">
        <v>130</v>
      </c>
      <c r="C166" s="23" t="str">
        <f>"60"</f>
        <v>60</v>
      </c>
      <c r="D166" s="23">
        <v>1.89</v>
      </c>
      <c r="E166" s="23">
        <v>0</v>
      </c>
      <c r="F166" s="23">
        <v>0.11</v>
      </c>
      <c r="G166" s="23">
        <v>0</v>
      </c>
      <c r="H166" s="23">
        <v>24.87</v>
      </c>
      <c r="I166" s="23">
        <v>108.69659999999999</v>
      </c>
      <c r="J166" s="21">
        <v>0.14000000000000001</v>
      </c>
      <c r="K166" s="21">
        <v>0</v>
      </c>
      <c r="L166" s="21">
        <v>0</v>
      </c>
      <c r="M166" s="21">
        <v>0</v>
      </c>
      <c r="N166" s="21">
        <v>0.43</v>
      </c>
      <c r="O166" s="21">
        <v>23.36</v>
      </c>
      <c r="P166" s="21">
        <v>1.08</v>
      </c>
      <c r="Q166" s="21">
        <v>0</v>
      </c>
      <c r="R166" s="21">
        <v>0</v>
      </c>
      <c r="S166" s="21">
        <v>0.2</v>
      </c>
      <c r="T166" s="21">
        <v>1.1499999999999999</v>
      </c>
      <c r="U166" s="21">
        <v>336.83</v>
      </c>
      <c r="V166" s="21">
        <v>62.78</v>
      </c>
      <c r="W166" s="21">
        <v>13.5</v>
      </c>
      <c r="X166" s="21">
        <v>9.4499999999999993</v>
      </c>
      <c r="Y166" s="21">
        <v>43.88</v>
      </c>
      <c r="Z166" s="21">
        <v>0.74</v>
      </c>
      <c r="AA166" s="21">
        <v>0</v>
      </c>
      <c r="AB166" s="21">
        <v>0</v>
      </c>
      <c r="AC166" s="21">
        <v>0</v>
      </c>
      <c r="AD166" s="21">
        <v>0.74</v>
      </c>
      <c r="AE166" s="21">
        <v>7.0000000000000007E-2</v>
      </c>
      <c r="AF166" s="21">
        <v>0.02</v>
      </c>
      <c r="AG166" s="21">
        <v>0.61</v>
      </c>
      <c r="AH166" s="21">
        <v>1.49</v>
      </c>
      <c r="AI166" s="21">
        <v>0</v>
      </c>
      <c r="AJ166" s="21">
        <v>0</v>
      </c>
      <c r="AK166" s="21">
        <v>234.9</v>
      </c>
      <c r="AL166" s="21">
        <v>214.65</v>
      </c>
      <c r="AM166" s="21">
        <v>400.95</v>
      </c>
      <c r="AN166" s="21">
        <v>127.58</v>
      </c>
      <c r="AO166" s="21">
        <v>76.95</v>
      </c>
      <c r="AP166" s="21">
        <v>155.93</v>
      </c>
      <c r="AQ166" s="21">
        <v>49.95</v>
      </c>
      <c r="AR166" s="21">
        <v>248.4</v>
      </c>
      <c r="AS166" s="21">
        <v>164.03</v>
      </c>
      <c r="AT166" s="21">
        <v>199.13</v>
      </c>
      <c r="AU166" s="21">
        <v>170.1</v>
      </c>
      <c r="AV166" s="21">
        <v>99.9</v>
      </c>
      <c r="AW166" s="21">
        <v>174.15</v>
      </c>
      <c r="AX166" s="21">
        <v>1521.45</v>
      </c>
      <c r="AY166" s="21">
        <v>0</v>
      </c>
      <c r="AZ166" s="21">
        <v>478.58</v>
      </c>
      <c r="BA166" s="21">
        <v>248.4</v>
      </c>
      <c r="BB166" s="21">
        <v>126.23</v>
      </c>
      <c r="BC166" s="21">
        <v>99.23</v>
      </c>
      <c r="BD166" s="21">
        <v>0</v>
      </c>
      <c r="BE166" s="21">
        <v>0</v>
      </c>
      <c r="BF166" s="21">
        <v>0</v>
      </c>
      <c r="BG166" s="21">
        <v>0</v>
      </c>
      <c r="BH166" s="21">
        <v>0</v>
      </c>
      <c r="BI166" s="21">
        <v>7.0000000000000007E-2</v>
      </c>
      <c r="BJ166" s="21">
        <v>0</v>
      </c>
      <c r="BK166" s="21">
        <v>0.01</v>
      </c>
      <c r="BL166" s="21">
        <v>0</v>
      </c>
      <c r="BM166" s="21">
        <v>0</v>
      </c>
      <c r="BN166" s="21">
        <v>0.06</v>
      </c>
      <c r="BO166" s="21">
        <v>0</v>
      </c>
      <c r="BP166" s="21">
        <v>0</v>
      </c>
      <c r="BQ166" s="21">
        <v>0</v>
      </c>
      <c r="BR166" s="21">
        <v>0.01</v>
      </c>
      <c r="BS166" s="21">
        <v>0.05</v>
      </c>
      <c r="BT166" s="21">
        <v>0</v>
      </c>
      <c r="BU166" s="21">
        <v>0</v>
      </c>
      <c r="BV166" s="21">
        <v>0.24</v>
      </c>
      <c r="BW166" s="21">
        <v>0.01</v>
      </c>
      <c r="BX166" s="21">
        <v>0</v>
      </c>
      <c r="BY166" s="21">
        <v>0</v>
      </c>
      <c r="BZ166" s="21">
        <v>0</v>
      </c>
      <c r="CA166" s="21">
        <v>0</v>
      </c>
      <c r="CB166" s="21">
        <v>25.52</v>
      </c>
      <c r="CC166" s="23"/>
      <c r="CE166" s="21">
        <v>0</v>
      </c>
      <c r="CG166" s="21">
        <v>0</v>
      </c>
      <c r="CH166" s="21">
        <v>0</v>
      </c>
      <c r="CI166" s="21">
        <v>0</v>
      </c>
      <c r="CJ166" s="21">
        <v>0</v>
      </c>
      <c r="CK166" s="21">
        <v>0</v>
      </c>
      <c r="CL166" s="21">
        <v>0</v>
      </c>
      <c r="CM166" s="21">
        <v>0</v>
      </c>
      <c r="CN166" s="21">
        <v>0</v>
      </c>
      <c r="CO166" s="21">
        <v>0</v>
      </c>
      <c r="CP166" s="21">
        <v>0</v>
      </c>
      <c r="CQ166" s="21">
        <v>0</v>
      </c>
    </row>
    <row r="167" spans="1:95" s="21" customFormat="1" ht="15" x14ac:dyDescent="0.25">
      <c r="A167" s="18" t="s">
        <v>109</v>
      </c>
      <c r="B167" s="22" t="s">
        <v>131</v>
      </c>
      <c r="C167" s="23" t="str">
        <f>"50"</f>
        <v>50</v>
      </c>
      <c r="D167" s="23">
        <v>0.64</v>
      </c>
      <c r="E167" s="23">
        <v>0</v>
      </c>
      <c r="F167" s="23">
        <v>0.31</v>
      </c>
      <c r="G167" s="23">
        <v>0</v>
      </c>
      <c r="H167" s="23">
        <v>9.35</v>
      </c>
      <c r="I167" s="23">
        <v>44.267499999999998</v>
      </c>
      <c r="J167" s="21">
        <v>0.1</v>
      </c>
      <c r="K167" s="21">
        <v>0</v>
      </c>
      <c r="L167" s="21">
        <v>0</v>
      </c>
      <c r="M167" s="21">
        <v>0</v>
      </c>
      <c r="N167" s="21">
        <v>0.24</v>
      </c>
      <c r="O167" s="21">
        <v>8.7100000000000009</v>
      </c>
      <c r="P167" s="21">
        <v>0.41</v>
      </c>
      <c r="Q167" s="21">
        <v>0</v>
      </c>
      <c r="R167" s="21">
        <v>0</v>
      </c>
      <c r="S167" s="21">
        <v>0.5</v>
      </c>
      <c r="T167" s="21">
        <v>0</v>
      </c>
      <c r="U167" s="21">
        <v>305</v>
      </c>
      <c r="V167" s="21">
        <v>122.5</v>
      </c>
      <c r="W167" s="21">
        <v>17.5</v>
      </c>
      <c r="X167" s="21">
        <v>23.5</v>
      </c>
      <c r="Y167" s="21">
        <v>79</v>
      </c>
      <c r="Z167" s="21">
        <v>1.95</v>
      </c>
      <c r="AA167" s="21">
        <v>0</v>
      </c>
      <c r="AB167" s="21">
        <v>2.5</v>
      </c>
      <c r="AC167" s="21">
        <v>0.5</v>
      </c>
      <c r="AD167" s="21">
        <v>0.7</v>
      </c>
      <c r="AE167" s="21">
        <v>0.09</v>
      </c>
      <c r="AF167" s="21">
        <v>0.04</v>
      </c>
      <c r="AG167" s="21">
        <v>0.35</v>
      </c>
      <c r="AH167" s="21">
        <v>1</v>
      </c>
      <c r="AI167" s="21">
        <v>0</v>
      </c>
      <c r="AJ167" s="21">
        <v>0</v>
      </c>
      <c r="AK167" s="21">
        <v>161</v>
      </c>
      <c r="AL167" s="21">
        <v>124</v>
      </c>
      <c r="AM167" s="21">
        <v>213.5</v>
      </c>
      <c r="AN167" s="21">
        <v>111.5</v>
      </c>
      <c r="AO167" s="21">
        <v>46.5</v>
      </c>
      <c r="AP167" s="21">
        <v>99</v>
      </c>
      <c r="AQ167" s="21">
        <v>40</v>
      </c>
      <c r="AR167" s="21">
        <v>185.5</v>
      </c>
      <c r="AS167" s="21">
        <v>148.5</v>
      </c>
      <c r="AT167" s="21">
        <v>145.5</v>
      </c>
      <c r="AU167" s="21">
        <v>232</v>
      </c>
      <c r="AV167" s="21">
        <v>62</v>
      </c>
      <c r="AW167" s="21">
        <v>155</v>
      </c>
      <c r="AX167" s="21">
        <v>764.5</v>
      </c>
      <c r="AY167" s="21">
        <v>0</v>
      </c>
      <c r="AZ167" s="21">
        <v>263</v>
      </c>
      <c r="BA167" s="21">
        <v>145.5</v>
      </c>
      <c r="BB167" s="21">
        <v>90</v>
      </c>
      <c r="BC167" s="21">
        <v>65</v>
      </c>
      <c r="BD167" s="21">
        <v>0</v>
      </c>
      <c r="BE167" s="21">
        <v>0</v>
      </c>
      <c r="BF167" s="21">
        <v>0</v>
      </c>
      <c r="BG167" s="21">
        <v>0</v>
      </c>
      <c r="BH167" s="21">
        <v>0</v>
      </c>
      <c r="BI167" s="21">
        <v>0</v>
      </c>
      <c r="BJ167" s="21">
        <v>0</v>
      </c>
      <c r="BK167" s="21">
        <v>7.0000000000000007E-2</v>
      </c>
      <c r="BL167" s="21">
        <v>0</v>
      </c>
      <c r="BM167" s="21">
        <v>0.01</v>
      </c>
      <c r="BN167" s="21">
        <v>0.01</v>
      </c>
      <c r="BO167" s="21">
        <v>0</v>
      </c>
      <c r="BP167" s="21">
        <v>0</v>
      </c>
      <c r="BQ167" s="21">
        <v>0</v>
      </c>
      <c r="BR167" s="21">
        <v>0.01</v>
      </c>
      <c r="BS167" s="21">
        <v>0.06</v>
      </c>
      <c r="BT167" s="21">
        <v>0</v>
      </c>
      <c r="BU167" s="21">
        <v>0</v>
      </c>
      <c r="BV167" s="21">
        <v>0.24</v>
      </c>
      <c r="BW167" s="21">
        <v>0.04</v>
      </c>
      <c r="BX167" s="21">
        <v>0</v>
      </c>
      <c r="BY167" s="21">
        <v>0</v>
      </c>
      <c r="BZ167" s="21">
        <v>0</v>
      </c>
      <c r="CA167" s="21">
        <v>0</v>
      </c>
      <c r="CB167" s="21">
        <v>23.5</v>
      </c>
      <c r="CC167" s="23"/>
      <c r="CE167" s="21">
        <v>0.42</v>
      </c>
      <c r="CG167" s="21">
        <v>0</v>
      </c>
      <c r="CH167" s="21">
        <v>0</v>
      </c>
      <c r="CI167" s="21">
        <v>0</v>
      </c>
      <c r="CJ167" s="21">
        <v>0</v>
      </c>
      <c r="CK167" s="21">
        <v>0</v>
      </c>
      <c r="CL167" s="21">
        <v>0</v>
      </c>
      <c r="CM167" s="21">
        <v>0</v>
      </c>
      <c r="CN167" s="21">
        <v>0</v>
      </c>
      <c r="CO167" s="21">
        <v>0</v>
      </c>
      <c r="CP167" s="21">
        <v>0</v>
      </c>
      <c r="CQ167" s="21">
        <v>0</v>
      </c>
    </row>
    <row r="168" spans="1:95" s="18" customFormat="1" ht="15" x14ac:dyDescent="0.25">
      <c r="A168" s="18" t="s">
        <v>114</v>
      </c>
      <c r="B168" s="19" t="s">
        <v>128</v>
      </c>
      <c r="C168" s="20" t="str">
        <f>"160"</f>
        <v>160</v>
      </c>
      <c r="D168" s="20">
        <v>4.55</v>
      </c>
      <c r="E168" s="20">
        <v>4.55</v>
      </c>
      <c r="F168" s="20">
        <v>5.0199999999999996</v>
      </c>
      <c r="G168" s="20">
        <v>0</v>
      </c>
      <c r="H168" s="20">
        <v>6.27</v>
      </c>
      <c r="I168" s="20">
        <v>91.414400000000001</v>
      </c>
      <c r="J168" s="18">
        <v>3.2</v>
      </c>
      <c r="K168" s="18">
        <v>0</v>
      </c>
      <c r="L168" s="18">
        <v>3.2</v>
      </c>
      <c r="M168" s="18">
        <v>0</v>
      </c>
      <c r="N168" s="18">
        <v>6.27</v>
      </c>
      <c r="O168" s="18">
        <v>0</v>
      </c>
      <c r="P168" s="18">
        <v>0</v>
      </c>
      <c r="Q168" s="18">
        <v>0</v>
      </c>
      <c r="R168" s="18">
        <v>0</v>
      </c>
      <c r="S168" s="18">
        <v>1.41</v>
      </c>
      <c r="T168" s="18">
        <v>1.1000000000000001</v>
      </c>
      <c r="U168" s="18">
        <v>0</v>
      </c>
      <c r="V168" s="18">
        <v>228.93</v>
      </c>
      <c r="W168" s="18">
        <v>188.16</v>
      </c>
      <c r="X168" s="18">
        <v>21.95</v>
      </c>
      <c r="Y168" s="18">
        <v>148.96</v>
      </c>
      <c r="Z168" s="18">
        <v>0.16</v>
      </c>
      <c r="AA168" s="18">
        <v>31.36</v>
      </c>
      <c r="AB168" s="18">
        <v>15.68</v>
      </c>
      <c r="AC168" s="18">
        <v>35.200000000000003</v>
      </c>
      <c r="AD168" s="18">
        <v>0</v>
      </c>
      <c r="AE168" s="18">
        <v>0.05</v>
      </c>
      <c r="AF168" s="18">
        <v>0.27</v>
      </c>
      <c r="AG168" s="18">
        <v>0.16</v>
      </c>
      <c r="AH168" s="18">
        <v>1.28</v>
      </c>
      <c r="AI168" s="18">
        <v>1.1000000000000001</v>
      </c>
      <c r="AJ168" s="18">
        <v>0</v>
      </c>
      <c r="AK168" s="18">
        <v>211.68</v>
      </c>
      <c r="AL168" s="18">
        <v>250.88</v>
      </c>
      <c r="AM168" s="18">
        <v>434.34</v>
      </c>
      <c r="AN168" s="18">
        <v>376.32</v>
      </c>
      <c r="AO168" s="18">
        <v>111.33</v>
      </c>
      <c r="AP168" s="18">
        <v>172.48</v>
      </c>
      <c r="AQ168" s="18">
        <v>67.42</v>
      </c>
      <c r="AR168" s="18">
        <v>221.09</v>
      </c>
      <c r="AS168" s="18">
        <v>166.21</v>
      </c>
      <c r="AT168" s="18">
        <v>164.64</v>
      </c>
      <c r="AU168" s="18">
        <v>338.69</v>
      </c>
      <c r="AV168" s="18">
        <v>122.3</v>
      </c>
      <c r="AW168" s="18">
        <v>72.13</v>
      </c>
      <c r="AX168" s="18">
        <v>793.41</v>
      </c>
      <c r="AY168" s="18">
        <v>0</v>
      </c>
      <c r="AZ168" s="18">
        <v>426.5</v>
      </c>
      <c r="BA168" s="18">
        <v>290.08</v>
      </c>
      <c r="BB168" s="18">
        <v>243.04</v>
      </c>
      <c r="BC168" s="18">
        <v>31.36</v>
      </c>
      <c r="BD168" s="18">
        <v>0.16</v>
      </c>
      <c r="BE168" s="18">
        <v>0.11</v>
      </c>
      <c r="BF168" s="18">
        <v>0.06</v>
      </c>
      <c r="BG168" s="18">
        <v>0.13</v>
      </c>
      <c r="BH168" s="18">
        <v>0.14000000000000001</v>
      </c>
      <c r="BI168" s="18">
        <v>0.71</v>
      </c>
      <c r="BJ168" s="18">
        <v>0.05</v>
      </c>
      <c r="BK168" s="18">
        <v>0.88</v>
      </c>
      <c r="BL168" s="18">
        <v>0.03</v>
      </c>
      <c r="BM168" s="18">
        <v>0.49</v>
      </c>
      <c r="BN168" s="18">
        <v>0.06</v>
      </c>
      <c r="BO168" s="18">
        <v>0</v>
      </c>
      <c r="BP168" s="18">
        <v>0</v>
      </c>
      <c r="BQ168" s="18">
        <v>0</v>
      </c>
      <c r="BR168" s="18">
        <v>0.13</v>
      </c>
      <c r="BS168" s="18">
        <v>1.08</v>
      </c>
      <c r="BT168" s="18">
        <v>0.02</v>
      </c>
      <c r="BU168" s="18">
        <v>0</v>
      </c>
      <c r="BV168" s="18">
        <v>0.03</v>
      </c>
      <c r="BW168" s="18">
        <v>0.05</v>
      </c>
      <c r="BX168" s="18">
        <v>0.13</v>
      </c>
      <c r="BY168" s="18">
        <v>0</v>
      </c>
      <c r="BZ168" s="18">
        <v>0</v>
      </c>
      <c r="CA168" s="18">
        <v>0</v>
      </c>
      <c r="CB168" s="18">
        <v>141.28</v>
      </c>
      <c r="CC168" s="20"/>
      <c r="CE168" s="18">
        <v>33.97</v>
      </c>
      <c r="CG168" s="18">
        <v>0</v>
      </c>
      <c r="CH168" s="18">
        <v>0</v>
      </c>
      <c r="CI168" s="18">
        <v>0</v>
      </c>
      <c r="CJ168" s="18">
        <v>0</v>
      </c>
      <c r="CK168" s="18">
        <v>0</v>
      </c>
      <c r="CL168" s="18">
        <v>0</v>
      </c>
      <c r="CM168" s="18">
        <v>0</v>
      </c>
      <c r="CN168" s="18">
        <v>0</v>
      </c>
      <c r="CO168" s="18">
        <v>0</v>
      </c>
      <c r="CP168" s="18">
        <v>0</v>
      </c>
      <c r="CQ168" s="18">
        <v>0</v>
      </c>
    </row>
    <row r="169" spans="1:95" s="26" customFormat="1" ht="14.25" x14ac:dyDescent="0.2">
      <c r="B169" s="24" t="s">
        <v>96</v>
      </c>
      <c r="C169" s="25"/>
      <c r="D169" s="25">
        <v>20.63</v>
      </c>
      <c r="E169" s="25">
        <v>15.71</v>
      </c>
      <c r="F169" s="25">
        <v>16.07</v>
      </c>
      <c r="G169" s="25">
        <v>0.53</v>
      </c>
      <c r="H169" s="25">
        <v>86.51</v>
      </c>
      <c r="I169" s="25">
        <v>574.51</v>
      </c>
      <c r="J169" s="26">
        <v>10.24</v>
      </c>
      <c r="K169" s="26">
        <v>0.21</v>
      </c>
      <c r="L169" s="26">
        <v>3.42</v>
      </c>
      <c r="M169" s="26">
        <v>0</v>
      </c>
      <c r="N169" s="26">
        <v>26.46</v>
      </c>
      <c r="O169" s="26">
        <v>56.89</v>
      </c>
      <c r="P169" s="26">
        <v>3.16</v>
      </c>
      <c r="Q169" s="26">
        <v>0</v>
      </c>
      <c r="R169" s="26">
        <v>0</v>
      </c>
      <c r="S169" s="26">
        <v>2.42</v>
      </c>
      <c r="T169" s="26">
        <v>7.79</v>
      </c>
      <c r="U169" s="26">
        <v>1603.06</v>
      </c>
      <c r="V169" s="26">
        <v>1331.54</v>
      </c>
      <c r="W169" s="26">
        <v>387.49</v>
      </c>
      <c r="X169" s="26">
        <v>116.41</v>
      </c>
      <c r="Y169" s="26">
        <v>536.63</v>
      </c>
      <c r="Z169" s="26">
        <v>5.0199999999999996</v>
      </c>
      <c r="AA169" s="26">
        <v>208.82</v>
      </c>
      <c r="AB169" s="26">
        <v>90.43</v>
      </c>
      <c r="AC169" s="26">
        <v>186.37</v>
      </c>
      <c r="AD169" s="26">
        <v>2.15</v>
      </c>
      <c r="AE169" s="26">
        <v>0.62</v>
      </c>
      <c r="AF169" s="26">
        <v>0.88</v>
      </c>
      <c r="AG169" s="26">
        <v>5.64</v>
      </c>
      <c r="AH169" s="26">
        <v>11.23</v>
      </c>
      <c r="AI169" s="26">
        <v>19.72</v>
      </c>
      <c r="AJ169" s="26">
        <v>0</v>
      </c>
      <c r="AK169" s="26">
        <v>832.46</v>
      </c>
      <c r="AL169" s="26">
        <v>789.63</v>
      </c>
      <c r="AM169" s="26">
        <v>1386.3</v>
      </c>
      <c r="AN169" s="26">
        <v>904.31</v>
      </c>
      <c r="AO169" s="26">
        <v>350.46</v>
      </c>
      <c r="AP169" s="26">
        <v>627.23</v>
      </c>
      <c r="AQ169" s="26">
        <v>233.02</v>
      </c>
      <c r="AR169" s="26">
        <v>871.28</v>
      </c>
      <c r="AS169" s="26">
        <v>722.49</v>
      </c>
      <c r="AT169" s="26">
        <v>889.98</v>
      </c>
      <c r="AU169" s="26">
        <v>1120.42</v>
      </c>
      <c r="AV169" s="26">
        <v>387.28</v>
      </c>
      <c r="AW169" s="26">
        <v>557.19000000000005</v>
      </c>
      <c r="AX169" s="26">
        <v>3847.13</v>
      </c>
      <c r="AY169" s="26">
        <v>3.26</v>
      </c>
      <c r="AZ169" s="26">
        <v>1327.07</v>
      </c>
      <c r="BA169" s="26">
        <v>948.96</v>
      </c>
      <c r="BB169" s="26">
        <v>614.23</v>
      </c>
      <c r="BC169" s="26">
        <v>285.33</v>
      </c>
      <c r="BD169" s="26">
        <v>0.43</v>
      </c>
      <c r="BE169" s="26">
        <v>0.17</v>
      </c>
      <c r="BF169" s="26">
        <v>0.12</v>
      </c>
      <c r="BG169" s="26">
        <v>0.26</v>
      </c>
      <c r="BH169" s="26">
        <v>0.32</v>
      </c>
      <c r="BI169" s="26">
        <v>1.35</v>
      </c>
      <c r="BJ169" s="26">
        <v>0.05</v>
      </c>
      <c r="BK169" s="26">
        <v>2.83</v>
      </c>
      <c r="BL169" s="26">
        <v>0.03</v>
      </c>
      <c r="BM169" s="26">
        <v>1.06</v>
      </c>
      <c r="BN169" s="26">
        <v>0.13</v>
      </c>
      <c r="BO169" s="26">
        <v>0</v>
      </c>
      <c r="BP169" s="26">
        <v>0</v>
      </c>
      <c r="BQ169" s="26">
        <v>0.06</v>
      </c>
      <c r="BR169" s="26">
        <v>0.35</v>
      </c>
      <c r="BS169" s="26">
        <v>3.03</v>
      </c>
      <c r="BT169" s="26">
        <v>0.02</v>
      </c>
      <c r="BU169" s="26">
        <v>0</v>
      </c>
      <c r="BV169" s="26">
        <v>0.69</v>
      </c>
      <c r="BW169" s="26">
        <v>0.11</v>
      </c>
      <c r="BX169" s="26">
        <v>0.13</v>
      </c>
      <c r="BY169" s="26">
        <v>0</v>
      </c>
      <c r="BZ169" s="26">
        <v>0</v>
      </c>
      <c r="CA169" s="26">
        <v>0</v>
      </c>
      <c r="CB169" s="26">
        <v>620.74</v>
      </c>
      <c r="CC169" s="25"/>
      <c r="CD169" s="26">
        <f>$I$41/$I$42*100</f>
        <v>15.642436687200547</v>
      </c>
      <c r="CE169" s="26">
        <v>223.89</v>
      </c>
      <c r="CG169" s="26">
        <v>0</v>
      </c>
      <c r="CH169" s="26">
        <v>0</v>
      </c>
      <c r="CI169" s="26">
        <v>0</v>
      </c>
      <c r="CJ169" s="26">
        <v>0</v>
      </c>
      <c r="CK169" s="26">
        <v>0</v>
      </c>
      <c r="CL169" s="26">
        <v>0</v>
      </c>
      <c r="CM169" s="26">
        <v>0</v>
      </c>
      <c r="CN169" s="26">
        <v>0</v>
      </c>
      <c r="CO169" s="26">
        <v>0</v>
      </c>
      <c r="CP169" s="26">
        <v>0</v>
      </c>
      <c r="CQ169" s="26">
        <v>2.4700000000000002</v>
      </c>
    </row>
    <row r="170" spans="1:95" s="26" customFormat="1" ht="15" x14ac:dyDescent="0.25">
      <c r="A170" s="5"/>
      <c r="B170" s="24" t="s">
        <v>97</v>
      </c>
      <c r="C170" s="25"/>
      <c r="D170" s="25">
        <v>62.74</v>
      </c>
      <c r="E170" s="25">
        <v>39.950000000000003</v>
      </c>
      <c r="F170" s="25">
        <v>73.14</v>
      </c>
      <c r="G170" s="25">
        <v>2.41</v>
      </c>
      <c r="H170" s="25">
        <v>371.34</v>
      </c>
      <c r="I170" s="25">
        <v>2351.06</v>
      </c>
      <c r="J170" s="26">
        <v>33.340000000000003</v>
      </c>
      <c r="K170" s="26">
        <v>12.09</v>
      </c>
      <c r="L170" s="26">
        <v>8.44</v>
      </c>
      <c r="M170" s="26">
        <v>0</v>
      </c>
      <c r="N170" s="26">
        <v>158.58000000000001</v>
      </c>
      <c r="O170" s="26">
        <v>188.03</v>
      </c>
      <c r="P170" s="26">
        <v>24.74</v>
      </c>
      <c r="Q170" s="26">
        <v>0</v>
      </c>
      <c r="R170" s="26">
        <v>0</v>
      </c>
      <c r="S170" s="26">
        <v>6.28</v>
      </c>
      <c r="T170" s="26">
        <v>22.19</v>
      </c>
      <c r="U170" s="26">
        <v>3570.45</v>
      </c>
      <c r="V170" s="26">
        <v>3535.73</v>
      </c>
      <c r="W170" s="26">
        <v>928.15</v>
      </c>
      <c r="X170" s="26">
        <v>371.23</v>
      </c>
      <c r="Y170" s="26">
        <v>1365.05</v>
      </c>
      <c r="Z170" s="26">
        <v>18.440000000000001</v>
      </c>
      <c r="AA170" s="26">
        <v>467.37</v>
      </c>
      <c r="AB170" s="26">
        <v>2579.7399999999998</v>
      </c>
      <c r="AC170" s="26">
        <v>975.56</v>
      </c>
      <c r="AD170" s="26">
        <v>14.89</v>
      </c>
      <c r="AE170" s="26">
        <v>1.46</v>
      </c>
      <c r="AF170" s="26">
        <v>1.87</v>
      </c>
      <c r="AG170" s="26">
        <v>18.71</v>
      </c>
      <c r="AH170" s="26">
        <v>40.229999999999997</v>
      </c>
      <c r="AI170" s="26">
        <v>63.27</v>
      </c>
      <c r="AJ170" s="26">
        <v>0.4</v>
      </c>
      <c r="AK170" s="26">
        <v>2087.36</v>
      </c>
      <c r="AL170" s="26">
        <v>1847.6</v>
      </c>
      <c r="AM170" s="26">
        <v>3259.17</v>
      </c>
      <c r="AN170" s="26">
        <v>1842.89</v>
      </c>
      <c r="AO170" s="26">
        <v>758.87</v>
      </c>
      <c r="AP170" s="26">
        <v>1467.72</v>
      </c>
      <c r="AQ170" s="26">
        <v>581.11</v>
      </c>
      <c r="AR170" s="26">
        <v>2088.06</v>
      </c>
      <c r="AS170" s="26">
        <v>1719.03</v>
      </c>
      <c r="AT170" s="26">
        <v>2170.0700000000002</v>
      </c>
      <c r="AU170" s="26">
        <v>2868.97</v>
      </c>
      <c r="AV170" s="26">
        <v>924.08</v>
      </c>
      <c r="AW170" s="26">
        <v>1681.47</v>
      </c>
      <c r="AX170" s="26">
        <v>9694.64</v>
      </c>
      <c r="AY170" s="26">
        <v>3.74</v>
      </c>
      <c r="AZ170" s="26">
        <v>3205.99</v>
      </c>
      <c r="BA170" s="26">
        <v>2158.87</v>
      </c>
      <c r="BB170" s="26">
        <v>1463.4</v>
      </c>
      <c r="BC170" s="26">
        <v>757.53</v>
      </c>
      <c r="BD170" s="26">
        <v>0.82</v>
      </c>
      <c r="BE170" s="26">
        <v>0.27</v>
      </c>
      <c r="BF170" s="26">
        <v>0.23</v>
      </c>
      <c r="BG170" s="26">
        <v>0.56999999999999995</v>
      </c>
      <c r="BH170" s="26">
        <v>0.7</v>
      </c>
      <c r="BI170" s="26">
        <v>2.6</v>
      </c>
      <c r="BJ170" s="26">
        <v>0.09</v>
      </c>
      <c r="BK170" s="26">
        <v>7.63</v>
      </c>
      <c r="BL170" s="26">
        <v>0.04</v>
      </c>
      <c r="BM170" s="26">
        <v>2.61</v>
      </c>
      <c r="BN170" s="26">
        <v>0.27</v>
      </c>
      <c r="BO170" s="26">
        <v>0.09</v>
      </c>
      <c r="BP170" s="26">
        <v>0</v>
      </c>
      <c r="BQ170" s="26">
        <v>0.15</v>
      </c>
      <c r="BR170" s="26">
        <v>0.74</v>
      </c>
      <c r="BS170" s="26">
        <v>10.28</v>
      </c>
      <c r="BT170" s="26">
        <v>0.02</v>
      </c>
      <c r="BU170" s="26">
        <v>0</v>
      </c>
      <c r="BV170" s="26">
        <v>11.5</v>
      </c>
      <c r="BW170" s="26">
        <v>0.17</v>
      </c>
      <c r="BX170" s="26">
        <v>0.13</v>
      </c>
      <c r="BY170" s="26">
        <v>0</v>
      </c>
      <c r="BZ170" s="26">
        <v>0</v>
      </c>
      <c r="CA170" s="26">
        <v>0</v>
      </c>
      <c r="CB170" s="26">
        <v>2229.36</v>
      </c>
      <c r="CC170" s="25"/>
      <c r="CE170" s="26">
        <v>897.33</v>
      </c>
      <c r="CG170" s="26">
        <v>0</v>
      </c>
      <c r="CH170" s="26">
        <v>0</v>
      </c>
      <c r="CI170" s="26">
        <v>0</v>
      </c>
      <c r="CJ170" s="26">
        <v>0</v>
      </c>
      <c r="CK170" s="26">
        <v>0</v>
      </c>
      <c r="CL170" s="26">
        <v>0</v>
      </c>
      <c r="CM170" s="26">
        <v>0</v>
      </c>
      <c r="CN170" s="26">
        <v>0</v>
      </c>
      <c r="CO170" s="26">
        <v>0</v>
      </c>
      <c r="CP170" s="26">
        <v>23.67</v>
      </c>
      <c r="CQ170" s="26">
        <v>5.93</v>
      </c>
    </row>
    <row r="171" spans="1:95" s="5" customFormat="1" ht="15" x14ac:dyDescent="0.25">
      <c r="B171" s="15"/>
      <c r="C171" s="11"/>
      <c r="D171" s="11"/>
      <c r="E171" s="11"/>
      <c r="F171" s="11"/>
      <c r="G171" s="11"/>
      <c r="H171" s="11"/>
      <c r="I171" s="11"/>
      <c r="CC171" s="11"/>
    </row>
    <row r="172" spans="1:95" s="7" customFormat="1" x14ac:dyDescent="0.25">
      <c r="A172" s="8"/>
      <c r="B172" s="8" t="s">
        <v>195</v>
      </c>
      <c r="C172" s="8"/>
      <c r="D172" s="9"/>
      <c r="E172" s="8"/>
      <c r="F172" s="8"/>
      <c r="G172" s="8"/>
      <c r="H172" s="8"/>
      <c r="I172" s="8"/>
    </row>
    <row r="173" spans="1:95" ht="15.75" hidden="1" customHeight="1" x14ac:dyDescent="0.25">
      <c r="B173" s="1"/>
      <c r="CC173" s="1"/>
    </row>
    <row r="174" spans="1:95" x14ac:dyDescent="0.25">
      <c r="B174" s="2"/>
      <c r="C174" s="6"/>
      <c r="D174" s="3"/>
      <c r="E174" s="3"/>
      <c r="F174" s="3"/>
      <c r="G174" s="3"/>
      <c r="H174" s="3"/>
      <c r="I174" s="3"/>
      <c r="CC174" s="1"/>
    </row>
    <row r="175" spans="1:95" ht="7.5" customHeight="1" x14ac:dyDescent="0.25">
      <c r="B175" s="1"/>
      <c r="CC175" s="1"/>
    </row>
    <row r="176" spans="1:95" ht="15.75" hidden="1" customHeight="1" x14ac:dyDescent="0.25">
      <c r="B176" s="1"/>
      <c r="CC176" s="1"/>
    </row>
    <row r="177" spans="1:95" s="5" customFormat="1" ht="14.25" customHeight="1" x14ac:dyDescent="0.25">
      <c r="A177" s="40" t="s">
        <v>76</v>
      </c>
      <c r="B177" s="36" t="s">
        <v>0</v>
      </c>
      <c r="C177" s="36" t="s">
        <v>6</v>
      </c>
      <c r="D177" s="36" t="s">
        <v>2</v>
      </c>
      <c r="E177" s="36"/>
      <c r="F177" s="36" t="s">
        <v>9</v>
      </c>
      <c r="G177" s="36"/>
      <c r="H177" s="36" t="s">
        <v>8</v>
      </c>
      <c r="I177" s="37" t="s">
        <v>5</v>
      </c>
      <c r="J177" s="5" t="s">
        <v>10</v>
      </c>
      <c r="K177" s="5" t="s">
        <v>11</v>
      </c>
      <c r="L177" s="5" t="s">
        <v>74</v>
      </c>
      <c r="M177" s="5" t="s">
        <v>12</v>
      </c>
      <c r="N177" s="5" t="s">
        <v>13</v>
      </c>
      <c r="O177" s="5" t="s">
        <v>14</v>
      </c>
      <c r="P177" s="5" t="s">
        <v>15</v>
      </c>
      <c r="Q177" s="5" t="s">
        <v>16</v>
      </c>
      <c r="R177" s="5" t="s">
        <v>17</v>
      </c>
      <c r="S177" s="5" t="s">
        <v>18</v>
      </c>
      <c r="T177" s="5" t="s">
        <v>19</v>
      </c>
      <c r="U177" s="5" t="s">
        <v>20</v>
      </c>
      <c r="V177" s="5" t="s">
        <v>21</v>
      </c>
      <c r="W177" s="33" t="s">
        <v>75</v>
      </c>
      <c r="X177" s="33"/>
      <c r="Y177" s="33"/>
      <c r="Z177" s="33"/>
      <c r="AA177" s="34" t="s">
        <v>77</v>
      </c>
      <c r="AB177" s="34"/>
      <c r="AC177" s="34"/>
      <c r="AD177" s="34"/>
      <c r="AE177" s="34"/>
      <c r="AF177" s="34"/>
      <c r="AG177" s="34"/>
      <c r="AH177" s="34"/>
      <c r="AI177" s="35"/>
      <c r="AJ177" s="5" t="s">
        <v>30</v>
      </c>
      <c r="AK177" s="5" t="s">
        <v>31</v>
      </c>
      <c r="AL177" s="5" t="s">
        <v>32</v>
      </c>
      <c r="AM177" s="5" t="s">
        <v>33</v>
      </c>
      <c r="AN177" s="5" t="s">
        <v>34</v>
      </c>
      <c r="AO177" s="5" t="s">
        <v>35</v>
      </c>
      <c r="AP177" s="5" t="s">
        <v>36</v>
      </c>
      <c r="AQ177" s="5" t="s">
        <v>37</v>
      </c>
      <c r="AR177" s="5" t="s">
        <v>38</v>
      </c>
      <c r="AS177" s="5" t="s">
        <v>39</v>
      </c>
      <c r="AT177" s="5" t="s">
        <v>40</v>
      </c>
      <c r="AU177" s="5" t="s">
        <v>41</v>
      </c>
      <c r="AV177" s="5" t="s">
        <v>42</v>
      </c>
      <c r="AW177" s="5" t="s">
        <v>43</v>
      </c>
      <c r="AX177" s="5" t="s">
        <v>44</v>
      </c>
      <c r="AY177" s="5" t="s">
        <v>45</v>
      </c>
      <c r="AZ177" s="5" t="s">
        <v>46</v>
      </c>
      <c r="BA177" s="5" t="s">
        <v>47</v>
      </c>
      <c r="BB177" s="5" t="s">
        <v>48</v>
      </c>
      <c r="BC177" s="5" t="s">
        <v>49</v>
      </c>
      <c r="BD177" s="5" t="s">
        <v>50</v>
      </c>
      <c r="BE177" s="5" t="s">
        <v>51</v>
      </c>
      <c r="BF177" s="5" t="s">
        <v>52</v>
      </c>
      <c r="BG177" s="5" t="s">
        <v>53</v>
      </c>
      <c r="BH177" s="5" t="s">
        <v>54</v>
      </c>
      <c r="BI177" s="5" t="s">
        <v>55</v>
      </c>
      <c r="BJ177" s="5" t="s">
        <v>56</v>
      </c>
      <c r="BK177" s="5" t="s">
        <v>57</v>
      </c>
      <c r="BL177" s="5" t="s">
        <v>58</v>
      </c>
      <c r="BM177" s="5" t="s">
        <v>59</v>
      </c>
      <c r="BN177" s="5" t="s">
        <v>60</v>
      </c>
      <c r="BO177" s="5" t="s">
        <v>61</v>
      </c>
      <c r="BP177" s="5" t="s">
        <v>62</v>
      </c>
      <c r="BQ177" s="5" t="s">
        <v>63</v>
      </c>
      <c r="BR177" s="5" t="s">
        <v>64</v>
      </c>
      <c r="BS177" s="5" t="s">
        <v>65</v>
      </c>
      <c r="BT177" s="5" t="s">
        <v>66</v>
      </c>
      <c r="BU177" s="5" t="s">
        <v>67</v>
      </c>
      <c r="BV177" s="5" t="s">
        <v>68</v>
      </c>
      <c r="BW177" s="5" t="s">
        <v>69</v>
      </c>
      <c r="BX177" s="5" t="s">
        <v>70</v>
      </c>
      <c r="BY177" s="5" t="s">
        <v>71</v>
      </c>
      <c r="BZ177" s="5" t="s">
        <v>72</v>
      </c>
      <c r="CA177" s="5" t="s">
        <v>73</v>
      </c>
      <c r="CB177" s="13"/>
      <c r="CC177" s="31"/>
    </row>
    <row r="178" spans="1:95" s="5" customFormat="1" ht="15.75" customHeight="1" x14ac:dyDescent="0.25">
      <c r="A178" s="41"/>
      <c r="B178" s="36"/>
      <c r="C178" s="36"/>
      <c r="D178" s="28" t="s">
        <v>1</v>
      </c>
      <c r="E178" s="28" t="s">
        <v>3</v>
      </c>
      <c r="F178" s="28" t="s">
        <v>1</v>
      </c>
      <c r="G178" s="28" t="s">
        <v>4</v>
      </c>
      <c r="H178" s="36"/>
      <c r="I178" s="38"/>
      <c r="W178" s="29" t="s">
        <v>22</v>
      </c>
      <c r="X178" s="29" t="s">
        <v>23</v>
      </c>
      <c r="Y178" s="29" t="s">
        <v>24</v>
      </c>
      <c r="Z178" s="29" t="s">
        <v>25</v>
      </c>
      <c r="AA178" s="29" t="s">
        <v>82</v>
      </c>
      <c r="AB178" s="29" t="s">
        <v>26</v>
      </c>
      <c r="AC178" s="29" t="s">
        <v>78</v>
      </c>
      <c r="AD178" s="29" t="s">
        <v>79</v>
      </c>
      <c r="AE178" s="29" t="s">
        <v>80</v>
      </c>
      <c r="AF178" s="29" t="s">
        <v>27</v>
      </c>
      <c r="AG178" s="29" t="s">
        <v>28</v>
      </c>
      <c r="AH178" s="29" t="s">
        <v>29</v>
      </c>
      <c r="AI178" s="30" t="s">
        <v>81</v>
      </c>
      <c r="CB178" s="13"/>
      <c r="CC178" s="32"/>
    </row>
    <row r="179" spans="1:95" s="5" customFormat="1" ht="15" x14ac:dyDescent="0.25">
      <c r="B179" s="17" t="s">
        <v>83</v>
      </c>
      <c r="C179" s="11"/>
      <c r="D179" s="11"/>
      <c r="E179" s="11"/>
      <c r="F179" s="11"/>
      <c r="G179" s="11"/>
      <c r="H179" s="11"/>
      <c r="I179" s="11"/>
      <c r="CC179" s="11"/>
    </row>
    <row r="180" spans="1:95" s="21" customFormat="1" ht="15" x14ac:dyDescent="0.25">
      <c r="A180" s="21" t="s">
        <v>99</v>
      </c>
      <c r="B180" s="22" t="s">
        <v>196</v>
      </c>
      <c r="C180" s="23" t="str">
        <f>"200"</f>
        <v>200</v>
      </c>
      <c r="D180" s="23">
        <v>5.17</v>
      </c>
      <c r="E180" s="23">
        <v>3.74</v>
      </c>
      <c r="F180" s="23">
        <v>4.05</v>
      </c>
      <c r="G180" s="23">
        <v>0</v>
      </c>
      <c r="H180" s="23">
        <v>17.78</v>
      </c>
      <c r="I180" s="23">
        <v>127.03309257230772</v>
      </c>
      <c r="J180" s="21">
        <v>3.09</v>
      </c>
      <c r="K180" s="21">
        <v>0.04</v>
      </c>
      <c r="L180" s="21">
        <v>0.03</v>
      </c>
      <c r="M180" s="21">
        <v>0</v>
      </c>
      <c r="N180" s="21">
        <v>7.38</v>
      </c>
      <c r="O180" s="21">
        <v>9.86</v>
      </c>
      <c r="P180" s="21">
        <v>0.54</v>
      </c>
      <c r="Q180" s="21">
        <v>0</v>
      </c>
      <c r="R180" s="21">
        <v>0</v>
      </c>
      <c r="S180" s="21">
        <v>0.13</v>
      </c>
      <c r="T180" s="21">
        <v>2.1800000000000002</v>
      </c>
      <c r="U180" s="21">
        <v>529.02</v>
      </c>
      <c r="V180" s="21">
        <v>183.11</v>
      </c>
      <c r="W180" s="21">
        <v>142.76</v>
      </c>
      <c r="X180" s="21">
        <v>18.14</v>
      </c>
      <c r="Y180" s="21">
        <v>113.99</v>
      </c>
      <c r="Z180" s="21">
        <v>0.37</v>
      </c>
      <c r="AA180" s="21">
        <v>21.17</v>
      </c>
      <c r="AB180" s="21">
        <v>15.21</v>
      </c>
      <c r="AC180" s="21">
        <v>38.880000000000003</v>
      </c>
      <c r="AD180" s="21">
        <v>0.26</v>
      </c>
      <c r="AE180" s="21">
        <v>0.06</v>
      </c>
      <c r="AF180" s="21">
        <v>0.16</v>
      </c>
      <c r="AG180" s="21">
        <v>0.26</v>
      </c>
      <c r="AH180" s="21">
        <v>1.5</v>
      </c>
      <c r="AI180" s="21">
        <v>0.67</v>
      </c>
      <c r="AJ180" s="21">
        <v>0</v>
      </c>
      <c r="AK180" s="21">
        <v>71.989999999999995</v>
      </c>
      <c r="AL180" s="21">
        <v>65.8</v>
      </c>
      <c r="AM180" s="21">
        <v>123.29</v>
      </c>
      <c r="AN180" s="21">
        <v>38.479999999999997</v>
      </c>
      <c r="AO180" s="21">
        <v>23.48</v>
      </c>
      <c r="AP180" s="21">
        <v>47.68</v>
      </c>
      <c r="AQ180" s="21">
        <v>15.6</v>
      </c>
      <c r="AR180" s="21">
        <v>76.5</v>
      </c>
      <c r="AS180" s="21">
        <v>50.57</v>
      </c>
      <c r="AT180" s="21">
        <v>61</v>
      </c>
      <c r="AU180" s="21">
        <v>52.28</v>
      </c>
      <c r="AV180" s="21">
        <v>30.71</v>
      </c>
      <c r="AW180" s="21">
        <v>53.47</v>
      </c>
      <c r="AX180" s="21">
        <v>469.7</v>
      </c>
      <c r="AY180" s="21">
        <v>0</v>
      </c>
      <c r="AZ180" s="21">
        <v>148</v>
      </c>
      <c r="BA180" s="21">
        <v>76.62</v>
      </c>
      <c r="BB180" s="21">
        <v>38.450000000000003</v>
      </c>
      <c r="BC180" s="21">
        <v>30.47</v>
      </c>
      <c r="BD180" s="21">
        <v>0.05</v>
      </c>
      <c r="BE180" s="21">
        <v>0.01</v>
      </c>
      <c r="BF180" s="21">
        <v>0.01</v>
      </c>
      <c r="BG180" s="21">
        <v>0.03</v>
      </c>
      <c r="BH180" s="21">
        <v>0.03</v>
      </c>
      <c r="BI180" s="21">
        <v>0.11</v>
      </c>
      <c r="BJ180" s="21">
        <v>0</v>
      </c>
      <c r="BK180" s="21">
        <v>0.38</v>
      </c>
      <c r="BL180" s="21">
        <v>0</v>
      </c>
      <c r="BM180" s="21">
        <v>0.11</v>
      </c>
      <c r="BN180" s="21">
        <v>0</v>
      </c>
      <c r="BO180" s="21">
        <v>0</v>
      </c>
      <c r="BP180" s="21">
        <v>0</v>
      </c>
      <c r="BQ180" s="21">
        <v>0.01</v>
      </c>
      <c r="BR180" s="21">
        <v>0.04</v>
      </c>
      <c r="BS180" s="21">
        <v>0.32</v>
      </c>
      <c r="BT180" s="21">
        <v>0</v>
      </c>
      <c r="BU180" s="21">
        <v>0</v>
      </c>
      <c r="BV180" s="21">
        <v>0.08</v>
      </c>
      <c r="BW180" s="21">
        <v>0</v>
      </c>
      <c r="BX180" s="21">
        <v>0</v>
      </c>
      <c r="BY180" s="21">
        <v>0</v>
      </c>
      <c r="BZ180" s="21">
        <v>0</v>
      </c>
      <c r="CA180" s="21">
        <v>0</v>
      </c>
      <c r="CB180" s="21">
        <v>172.15</v>
      </c>
      <c r="CC180" s="23"/>
      <c r="CE180" s="21">
        <v>23.71</v>
      </c>
      <c r="CG180" s="21">
        <v>0</v>
      </c>
      <c r="CH180" s="21">
        <v>0</v>
      </c>
      <c r="CI180" s="21">
        <v>0</v>
      </c>
      <c r="CJ180" s="21">
        <v>0</v>
      </c>
      <c r="CK180" s="21">
        <v>0</v>
      </c>
      <c r="CL180" s="21">
        <v>0</v>
      </c>
      <c r="CM180" s="21">
        <v>0</v>
      </c>
      <c r="CN180" s="21">
        <v>0</v>
      </c>
      <c r="CO180" s="21">
        <v>0</v>
      </c>
      <c r="CP180" s="21">
        <v>1.62</v>
      </c>
      <c r="CQ180" s="21">
        <v>1.23</v>
      </c>
    </row>
    <row r="181" spans="1:95" s="21" customFormat="1" ht="15" x14ac:dyDescent="0.25">
      <c r="A181" s="21" t="s">
        <v>100</v>
      </c>
      <c r="B181" s="22" t="s">
        <v>84</v>
      </c>
      <c r="C181" s="23" t="str">
        <f>"10"</f>
        <v>10</v>
      </c>
      <c r="D181" s="23">
        <v>0.05</v>
      </c>
      <c r="E181" s="23">
        <v>0.05</v>
      </c>
      <c r="F181" s="23">
        <v>7.25</v>
      </c>
      <c r="G181" s="23">
        <v>0</v>
      </c>
      <c r="H181" s="23">
        <v>0.08</v>
      </c>
      <c r="I181" s="23">
        <v>65.754000000000005</v>
      </c>
      <c r="J181" s="21">
        <v>5.36</v>
      </c>
      <c r="K181" s="21">
        <v>0.25</v>
      </c>
      <c r="L181" s="21">
        <v>0</v>
      </c>
      <c r="M181" s="21">
        <v>0</v>
      </c>
      <c r="N181" s="21">
        <v>0.08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0.02</v>
      </c>
      <c r="U181" s="21">
        <v>0.7</v>
      </c>
      <c r="V181" s="21">
        <v>1.5</v>
      </c>
      <c r="W181" s="21">
        <v>1.2</v>
      </c>
      <c r="X181" s="21">
        <v>0</v>
      </c>
      <c r="Y181" s="21">
        <v>1.9</v>
      </c>
      <c r="Z181" s="21">
        <v>0.02</v>
      </c>
      <c r="AA181" s="21">
        <v>59</v>
      </c>
      <c r="AB181" s="21">
        <v>38</v>
      </c>
      <c r="AC181" s="21">
        <v>65.3</v>
      </c>
      <c r="AD181" s="21">
        <v>0.1</v>
      </c>
      <c r="AE181" s="21">
        <v>0</v>
      </c>
      <c r="AF181" s="21">
        <v>0.01</v>
      </c>
      <c r="AG181" s="21">
        <v>0</v>
      </c>
      <c r="AH181" s="21">
        <v>0.02</v>
      </c>
      <c r="AI181" s="21">
        <v>0</v>
      </c>
      <c r="AJ181" s="21">
        <v>0</v>
      </c>
      <c r="AK181" s="21">
        <v>2.6</v>
      </c>
      <c r="AL181" s="21">
        <v>2.5</v>
      </c>
      <c r="AM181" s="21">
        <v>4.7</v>
      </c>
      <c r="AN181" s="21">
        <v>2.8</v>
      </c>
      <c r="AO181" s="21">
        <v>1.1000000000000001</v>
      </c>
      <c r="AP181" s="21">
        <v>3</v>
      </c>
      <c r="AQ181" s="21">
        <v>2.7</v>
      </c>
      <c r="AR181" s="21">
        <v>2.6</v>
      </c>
      <c r="AS181" s="21">
        <v>2.2000000000000002</v>
      </c>
      <c r="AT181" s="21">
        <v>1.6</v>
      </c>
      <c r="AU181" s="21">
        <v>3.6</v>
      </c>
      <c r="AV181" s="21">
        <v>2.2000000000000002</v>
      </c>
      <c r="AW181" s="21">
        <v>1.5</v>
      </c>
      <c r="AX181" s="21">
        <v>8.9</v>
      </c>
      <c r="AY181" s="21">
        <v>0</v>
      </c>
      <c r="AZ181" s="21">
        <v>3</v>
      </c>
      <c r="BA181" s="21">
        <v>3.4</v>
      </c>
      <c r="BB181" s="21">
        <v>2.6</v>
      </c>
      <c r="BC181" s="21">
        <v>0.6</v>
      </c>
      <c r="BD181" s="21">
        <v>0.37</v>
      </c>
      <c r="BE181" s="21">
        <v>0.08</v>
      </c>
      <c r="BF181" s="21">
        <v>7.0000000000000007E-2</v>
      </c>
      <c r="BG181" s="21">
        <v>0.19</v>
      </c>
      <c r="BH181" s="21">
        <v>0.24</v>
      </c>
      <c r="BI181" s="21">
        <v>0.78</v>
      </c>
      <c r="BJ181" s="21">
        <v>0</v>
      </c>
      <c r="BK181" s="21">
        <v>2.46</v>
      </c>
      <c r="BL181" s="21">
        <v>0</v>
      </c>
      <c r="BM181" s="21">
        <v>0.75</v>
      </c>
      <c r="BN181" s="21">
        <v>0</v>
      </c>
      <c r="BO181" s="21">
        <v>0</v>
      </c>
      <c r="BP181" s="21">
        <v>0</v>
      </c>
      <c r="BQ181" s="21">
        <v>0.08</v>
      </c>
      <c r="BR181" s="21">
        <v>0.28999999999999998</v>
      </c>
      <c r="BS181" s="21">
        <v>2.27</v>
      </c>
      <c r="BT181" s="21">
        <v>0</v>
      </c>
      <c r="BU181" s="21">
        <v>0</v>
      </c>
      <c r="BV181" s="21">
        <v>0.08</v>
      </c>
      <c r="BW181" s="21">
        <v>0.01</v>
      </c>
      <c r="BX181" s="21">
        <v>0</v>
      </c>
      <c r="BY181" s="21">
        <v>0</v>
      </c>
      <c r="BZ181" s="21">
        <v>0</v>
      </c>
      <c r="CA181" s="21">
        <v>0</v>
      </c>
      <c r="CB181" s="21">
        <v>1.6</v>
      </c>
      <c r="CC181" s="23"/>
      <c r="CE181" s="21">
        <v>65.33</v>
      </c>
      <c r="CG181" s="21">
        <v>0</v>
      </c>
      <c r="CH181" s="21">
        <v>0</v>
      </c>
      <c r="CI181" s="21">
        <v>0</v>
      </c>
      <c r="CJ181" s="21">
        <v>0</v>
      </c>
      <c r="CK181" s="21">
        <v>0</v>
      </c>
      <c r="CL181" s="21">
        <v>0</v>
      </c>
      <c r="CM181" s="21">
        <v>0</v>
      </c>
      <c r="CN181" s="21">
        <v>0</v>
      </c>
      <c r="CO181" s="21">
        <v>0</v>
      </c>
      <c r="CP181" s="21">
        <v>0</v>
      </c>
      <c r="CQ181" s="21">
        <v>0</v>
      </c>
    </row>
    <row r="182" spans="1:95" s="21" customFormat="1" ht="15" x14ac:dyDescent="0.25">
      <c r="A182" s="21" t="s">
        <v>101</v>
      </c>
      <c r="B182" s="22" t="s">
        <v>85</v>
      </c>
      <c r="C182" s="23" t="str">
        <f>"15"</f>
        <v>15</v>
      </c>
      <c r="D182" s="23">
        <v>3.95</v>
      </c>
      <c r="E182" s="23">
        <v>3.95</v>
      </c>
      <c r="F182" s="23">
        <v>3.99</v>
      </c>
      <c r="G182" s="23">
        <v>0</v>
      </c>
      <c r="H182" s="23">
        <v>0</v>
      </c>
      <c r="I182" s="23">
        <v>52.59</v>
      </c>
      <c r="J182" s="21">
        <v>2.2999999999999998</v>
      </c>
      <c r="K182" s="21">
        <v>0</v>
      </c>
      <c r="L182" s="21">
        <v>2.2999999999999998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0.3</v>
      </c>
      <c r="T182" s="21">
        <v>0.65</v>
      </c>
      <c r="U182" s="21">
        <v>0</v>
      </c>
      <c r="V182" s="21">
        <v>15</v>
      </c>
      <c r="W182" s="21">
        <v>150</v>
      </c>
      <c r="X182" s="21">
        <v>8.25</v>
      </c>
      <c r="Y182" s="21">
        <v>90</v>
      </c>
      <c r="Z182" s="21">
        <v>0.11</v>
      </c>
      <c r="AA182" s="21">
        <v>31.5</v>
      </c>
      <c r="AB182" s="21">
        <v>25.5</v>
      </c>
      <c r="AC182" s="21">
        <v>35.700000000000003</v>
      </c>
      <c r="AD182" s="21">
        <v>0.06</v>
      </c>
      <c r="AE182" s="21">
        <v>0</v>
      </c>
      <c r="AF182" s="21">
        <v>0.06</v>
      </c>
      <c r="AG182" s="21">
        <v>0.03</v>
      </c>
      <c r="AH182" s="21">
        <v>1.02</v>
      </c>
      <c r="AI182" s="21">
        <v>0.11</v>
      </c>
      <c r="AJ182" s="21">
        <v>0</v>
      </c>
      <c r="AK182" s="21">
        <v>235.5</v>
      </c>
      <c r="AL182" s="21">
        <v>175.5</v>
      </c>
      <c r="AM182" s="21">
        <v>345</v>
      </c>
      <c r="AN182" s="21">
        <v>237</v>
      </c>
      <c r="AO182" s="21">
        <v>84</v>
      </c>
      <c r="AP182" s="21">
        <v>142.5</v>
      </c>
      <c r="AQ182" s="21">
        <v>105</v>
      </c>
      <c r="AR182" s="21">
        <v>201</v>
      </c>
      <c r="AS182" s="21">
        <v>114</v>
      </c>
      <c r="AT182" s="21">
        <v>130.5</v>
      </c>
      <c r="AU182" s="21">
        <v>234</v>
      </c>
      <c r="AV182" s="21">
        <v>105</v>
      </c>
      <c r="AW182" s="21">
        <v>76.5</v>
      </c>
      <c r="AX182" s="21">
        <v>775.5</v>
      </c>
      <c r="AY182" s="21">
        <v>0</v>
      </c>
      <c r="AZ182" s="21">
        <v>409.5</v>
      </c>
      <c r="BA182" s="21">
        <v>193.5</v>
      </c>
      <c r="BB182" s="21">
        <v>208.5</v>
      </c>
      <c r="BC182" s="21">
        <v>32.25</v>
      </c>
      <c r="BD182" s="21">
        <v>0</v>
      </c>
      <c r="BE182" s="21">
        <v>0.02</v>
      </c>
      <c r="BF182" s="21">
        <v>0.06</v>
      </c>
      <c r="BG182" s="21">
        <v>0.16</v>
      </c>
      <c r="BH182" s="21">
        <v>0.19</v>
      </c>
      <c r="BI182" s="21">
        <v>0.5</v>
      </c>
      <c r="BJ182" s="21">
        <v>0.06</v>
      </c>
      <c r="BK182" s="21">
        <v>1.05</v>
      </c>
      <c r="BL182" s="21">
        <v>0.02</v>
      </c>
      <c r="BM182" s="21">
        <v>0.24</v>
      </c>
      <c r="BN182" s="21">
        <v>0.02</v>
      </c>
      <c r="BO182" s="21">
        <v>0</v>
      </c>
      <c r="BP182" s="21">
        <v>0</v>
      </c>
      <c r="BQ182" s="21">
        <v>0</v>
      </c>
      <c r="BR182" s="21">
        <v>0.1</v>
      </c>
      <c r="BS182" s="21">
        <v>0.78</v>
      </c>
      <c r="BT182" s="21">
        <v>0</v>
      </c>
      <c r="BU182" s="21">
        <v>0</v>
      </c>
      <c r="BV182" s="21">
        <v>0.1</v>
      </c>
      <c r="BW182" s="21">
        <v>0</v>
      </c>
      <c r="BX182" s="21">
        <v>0</v>
      </c>
      <c r="BY182" s="21">
        <v>0</v>
      </c>
      <c r="BZ182" s="21">
        <v>0</v>
      </c>
      <c r="CA182" s="21">
        <v>0</v>
      </c>
      <c r="CB182" s="21">
        <v>6.12</v>
      </c>
      <c r="CC182" s="23"/>
      <c r="CE182" s="21">
        <v>35.75</v>
      </c>
      <c r="CG182" s="21">
        <v>0</v>
      </c>
      <c r="CH182" s="21">
        <v>0</v>
      </c>
      <c r="CI182" s="21">
        <v>0</v>
      </c>
      <c r="CJ182" s="21">
        <v>0</v>
      </c>
      <c r="CK182" s="21">
        <v>0</v>
      </c>
      <c r="CL182" s="21">
        <v>0</v>
      </c>
      <c r="CM182" s="21">
        <v>0</v>
      </c>
      <c r="CN182" s="21">
        <v>0</v>
      </c>
      <c r="CO182" s="21">
        <v>0</v>
      </c>
      <c r="CP182" s="21">
        <v>0</v>
      </c>
      <c r="CQ182" s="21">
        <v>0</v>
      </c>
    </row>
    <row r="183" spans="1:95" s="21" customFormat="1" ht="15" x14ac:dyDescent="0.25">
      <c r="A183" s="21" t="s">
        <v>103</v>
      </c>
      <c r="B183" s="22" t="s">
        <v>160</v>
      </c>
      <c r="C183" s="23" t="str">
        <f>"180"</f>
        <v>180</v>
      </c>
      <c r="D183" s="23">
        <v>2.66</v>
      </c>
      <c r="E183" s="23">
        <v>2.61</v>
      </c>
      <c r="F183" s="23">
        <v>1.98</v>
      </c>
      <c r="G183" s="23">
        <v>0</v>
      </c>
      <c r="H183" s="23">
        <v>14.44</v>
      </c>
      <c r="I183" s="23">
        <v>83.577621600000001</v>
      </c>
      <c r="J183" s="21">
        <v>1.53</v>
      </c>
      <c r="K183" s="21">
        <v>0</v>
      </c>
      <c r="L183" s="21">
        <v>0</v>
      </c>
      <c r="M183" s="21">
        <v>0</v>
      </c>
      <c r="N183" s="21">
        <v>14.44</v>
      </c>
      <c r="O183" s="21">
        <v>0</v>
      </c>
      <c r="P183" s="21">
        <v>0</v>
      </c>
      <c r="Q183" s="21">
        <v>0</v>
      </c>
      <c r="R183" s="21">
        <v>0</v>
      </c>
      <c r="S183" s="21">
        <v>0.09</v>
      </c>
      <c r="T183" s="21">
        <v>0.64</v>
      </c>
      <c r="U183" s="21">
        <v>45.09</v>
      </c>
      <c r="V183" s="21">
        <v>115.87</v>
      </c>
      <c r="W183" s="21">
        <v>95.28</v>
      </c>
      <c r="X183" s="21">
        <v>10.96</v>
      </c>
      <c r="Y183" s="21">
        <v>70.47</v>
      </c>
      <c r="Z183" s="21">
        <v>0.1</v>
      </c>
      <c r="AA183" s="21">
        <v>10.8</v>
      </c>
      <c r="AB183" s="21">
        <v>7.2</v>
      </c>
      <c r="AC183" s="21">
        <v>19.8</v>
      </c>
      <c r="AD183" s="21">
        <v>0</v>
      </c>
      <c r="AE183" s="21">
        <v>0.03</v>
      </c>
      <c r="AF183" s="21">
        <v>0.11</v>
      </c>
      <c r="AG183" s="21">
        <v>0.09</v>
      </c>
      <c r="AH183" s="21">
        <v>0.72</v>
      </c>
      <c r="AI183" s="21">
        <v>0.47</v>
      </c>
      <c r="AJ183" s="21">
        <v>0</v>
      </c>
      <c r="AK183" s="21">
        <v>0</v>
      </c>
      <c r="AL183" s="21">
        <v>0</v>
      </c>
      <c r="AM183" s="21">
        <v>0</v>
      </c>
      <c r="AN183" s="21">
        <v>0</v>
      </c>
      <c r="AO183" s="21">
        <v>0</v>
      </c>
      <c r="AP183" s="21">
        <v>0</v>
      </c>
      <c r="AQ183" s="21">
        <v>0</v>
      </c>
      <c r="AR183" s="21">
        <v>0</v>
      </c>
      <c r="AS183" s="21">
        <v>0</v>
      </c>
      <c r="AT183" s="21">
        <v>0</v>
      </c>
      <c r="AU183" s="21">
        <v>0</v>
      </c>
      <c r="AV183" s="21">
        <v>0</v>
      </c>
      <c r="AW183" s="21">
        <v>0</v>
      </c>
      <c r="AX183" s="21">
        <v>0</v>
      </c>
      <c r="AY183" s="21">
        <v>0</v>
      </c>
      <c r="AZ183" s="21">
        <v>0</v>
      </c>
      <c r="BA183" s="21">
        <v>0</v>
      </c>
      <c r="BB183" s="21">
        <v>0</v>
      </c>
      <c r="BC183" s="21">
        <v>0</v>
      </c>
      <c r="BD183" s="21">
        <v>0</v>
      </c>
      <c r="BE183" s="21">
        <v>0</v>
      </c>
      <c r="BF183" s="21">
        <v>0</v>
      </c>
      <c r="BG183" s="21">
        <v>0</v>
      </c>
      <c r="BH183" s="21">
        <v>0</v>
      </c>
      <c r="BI183" s="21">
        <v>0</v>
      </c>
      <c r="BJ183" s="21">
        <v>0</v>
      </c>
      <c r="BK183" s="21">
        <v>0</v>
      </c>
      <c r="BL183" s="21">
        <v>0</v>
      </c>
      <c r="BM183" s="21">
        <v>0</v>
      </c>
      <c r="BN183" s="21">
        <v>0</v>
      </c>
      <c r="BO183" s="21">
        <v>0</v>
      </c>
      <c r="BP183" s="21">
        <v>0</v>
      </c>
      <c r="BQ183" s="21">
        <v>0</v>
      </c>
      <c r="BR183" s="21">
        <v>0</v>
      </c>
      <c r="BS183" s="21">
        <v>0</v>
      </c>
      <c r="BT183" s="21">
        <v>0</v>
      </c>
      <c r="BU183" s="21">
        <v>0</v>
      </c>
      <c r="BV183" s="21">
        <v>0</v>
      </c>
      <c r="BW183" s="21">
        <v>0</v>
      </c>
      <c r="BX183" s="21">
        <v>0</v>
      </c>
      <c r="BY183" s="21">
        <v>0</v>
      </c>
      <c r="BZ183" s="21">
        <v>0</v>
      </c>
      <c r="CA183" s="21">
        <v>0</v>
      </c>
      <c r="CB183" s="21">
        <v>179.11</v>
      </c>
      <c r="CC183" s="23"/>
      <c r="CE183" s="21">
        <v>12</v>
      </c>
      <c r="CG183" s="21">
        <v>0</v>
      </c>
      <c r="CH183" s="21">
        <v>0</v>
      </c>
      <c r="CI183" s="21">
        <v>0</v>
      </c>
      <c r="CJ183" s="21">
        <v>0</v>
      </c>
      <c r="CK183" s="21">
        <v>0</v>
      </c>
      <c r="CL183" s="21">
        <v>0</v>
      </c>
      <c r="CM183" s="21">
        <v>0</v>
      </c>
      <c r="CN183" s="21">
        <v>0</v>
      </c>
      <c r="CO183" s="21">
        <v>0</v>
      </c>
      <c r="CP183" s="21">
        <v>8.1</v>
      </c>
      <c r="CQ183" s="21">
        <v>0</v>
      </c>
    </row>
    <row r="184" spans="1:95" s="18" customFormat="1" ht="15" x14ac:dyDescent="0.25">
      <c r="A184" s="18" t="s">
        <v>104</v>
      </c>
      <c r="B184" s="19" t="s">
        <v>129</v>
      </c>
      <c r="C184" s="20" t="str">
        <f>"95"</f>
        <v>95</v>
      </c>
      <c r="D184" s="20">
        <v>2.66</v>
      </c>
      <c r="E184" s="20">
        <v>0</v>
      </c>
      <c r="F184" s="20">
        <v>0.15</v>
      </c>
      <c r="G184" s="20">
        <v>0</v>
      </c>
      <c r="H184" s="20">
        <v>35</v>
      </c>
      <c r="I184" s="20">
        <v>152.98039999999995</v>
      </c>
      <c r="J184" s="18">
        <v>0.19</v>
      </c>
      <c r="K184" s="18">
        <v>0</v>
      </c>
      <c r="L184" s="18">
        <v>0</v>
      </c>
      <c r="M184" s="18">
        <v>0</v>
      </c>
      <c r="N184" s="18">
        <v>0.61</v>
      </c>
      <c r="O184" s="18">
        <v>32.869999999999997</v>
      </c>
      <c r="P184" s="18">
        <v>1.52</v>
      </c>
      <c r="Q184" s="18">
        <v>0</v>
      </c>
      <c r="R184" s="18">
        <v>0</v>
      </c>
      <c r="S184" s="18">
        <v>0.28999999999999998</v>
      </c>
      <c r="T184" s="18">
        <v>1.62</v>
      </c>
      <c r="U184" s="18">
        <v>474.05</v>
      </c>
      <c r="V184" s="18">
        <v>88.35</v>
      </c>
      <c r="W184" s="18">
        <v>19</v>
      </c>
      <c r="X184" s="18">
        <v>13.3</v>
      </c>
      <c r="Y184" s="18">
        <v>61.75</v>
      </c>
      <c r="Z184" s="18">
        <v>1.05</v>
      </c>
      <c r="AA184" s="18">
        <v>0</v>
      </c>
      <c r="AB184" s="18">
        <v>0</v>
      </c>
      <c r="AC184" s="18">
        <v>0</v>
      </c>
      <c r="AD184" s="18">
        <v>1.05</v>
      </c>
      <c r="AE184" s="18">
        <v>0.1</v>
      </c>
      <c r="AF184" s="18">
        <v>0.03</v>
      </c>
      <c r="AG184" s="18">
        <v>0.86</v>
      </c>
      <c r="AH184" s="18">
        <v>2.09</v>
      </c>
      <c r="AI184" s="18">
        <v>0</v>
      </c>
      <c r="AJ184" s="18">
        <v>0</v>
      </c>
      <c r="AK184" s="18">
        <v>330.6</v>
      </c>
      <c r="AL184" s="18">
        <v>302.10000000000002</v>
      </c>
      <c r="AM184" s="18">
        <v>564.29999999999995</v>
      </c>
      <c r="AN184" s="18">
        <v>179.55</v>
      </c>
      <c r="AO184" s="18">
        <v>108.3</v>
      </c>
      <c r="AP184" s="18">
        <v>219.45</v>
      </c>
      <c r="AQ184" s="18">
        <v>70.3</v>
      </c>
      <c r="AR184" s="18">
        <v>349.6</v>
      </c>
      <c r="AS184" s="18">
        <v>230.85</v>
      </c>
      <c r="AT184" s="18">
        <v>280.25</v>
      </c>
      <c r="AU184" s="18">
        <v>239.4</v>
      </c>
      <c r="AV184" s="18">
        <v>140.6</v>
      </c>
      <c r="AW184" s="18">
        <v>245.1</v>
      </c>
      <c r="AX184" s="18">
        <v>2141.3000000000002</v>
      </c>
      <c r="AY184" s="18">
        <v>0</v>
      </c>
      <c r="AZ184" s="18">
        <v>673.55</v>
      </c>
      <c r="BA184" s="18">
        <v>349.6</v>
      </c>
      <c r="BB184" s="18">
        <v>177.65</v>
      </c>
      <c r="BC184" s="18">
        <v>139.65</v>
      </c>
      <c r="BD184" s="18">
        <v>0</v>
      </c>
      <c r="BE184" s="18">
        <v>0</v>
      </c>
      <c r="BF184" s="18">
        <v>0</v>
      </c>
      <c r="BG184" s="18">
        <v>0</v>
      </c>
      <c r="BH184" s="18">
        <v>0</v>
      </c>
      <c r="BI184" s="18">
        <v>0.1</v>
      </c>
      <c r="BJ184" s="18">
        <v>0</v>
      </c>
      <c r="BK184" s="18">
        <v>0.01</v>
      </c>
      <c r="BL184" s="18">
        <v>0</v>
      </c>
      <c r="BM184" s="18">
        <v>0</v>
      </c>
      <c r="BN184" s="18">
        <v>0.09</v>
      </c>
      <c r="BO184" s="18">
        <v>0</v>
      </c>
      <c r="BP184" s="18">
        <v>0</v>
      </c>
      <c r="BQ184" s="18">
        <v>0</v>
      </c>
      <c r="BR184" s="18">
        <v>0.01</v>
      </c>
      <c r="BS184" s="18">
        <v>0.08</v>
      </c>
      <c r="BT184" s="18">
        <v>0</v>
      </c>
      <c r="BU184" s="18">
        <v>0</v>
      </c>
      <c r="BV184" s="18">
        <v>0.33</v>
      </c>
      <c r="BW184" s="18">
        <v>0.02</v>
      </c>
      <c r="BX184" s="18">
        <v>0</v>
      </c>
      <c r="BY184" s="18">
        <v>0</v>
      </c>
      <c r="BZ184" s="18">
        <v>0</v>
      </c>
      <c r="CA184" s="18">
        <v>0</v>
      </c>
      <c r="CB184" s="18">
        <v>35.909999999999997</v>
      </c>
      <c r="CC184" s="20"/>
      <c r="CE184" s="18">
        <v>0</v>
      </c>
      <c r="CG184" s="18">
        <v>0</v>
      </c>
      <c r="CH184" s="18">
        <v>0</v>
      </c>
      <c r="CI184" s="18">
        <v>0</v>
      </c>
      <c r="CJ184" s="18">
        <v>0</v>
      </c>
      <c r="CK184" s="18">
        <v>0</v>
      </c>
      <c r="CL184" s="18">
        <v>0</v>
      </c>
      <c r="CM184" s="18">
        <v>0</v>
      </c>
      <c r="CN184" s="18">
        <v>0</v>
      </c>
      <c r="CO184" s="18">
        <v>0</v>
      </c>
      <c r="CP184" s="18">
        <v>0</v>
      </c>
      <c r="CQ184" s="18">
        <v>0</v>
      </c>
    </row>
    <row r="185" spans="1:95" s="26" customFormat="1" ht="14.25" x14ac:dyDescent="0.2">
      <c r="B185" s="24" t="s">
        <v>86</v>
      </c>
      <c r="C185" s="25"/>
      <c r="D185" s="25">
        <v>14.48</v>
      </c>
      <c r="E185" s="25">
        <v>10.35</v>
      </c>
      <c r="F185" s="25">
        <v>17.420000000000002</v>
      </c>
      <c r="G185" s="25">
        <v>0</v>
      </c>
      <c r="H185" s="25">
        <v>67.290000000000006</v>
      </c>
      <c r="I185" s="25">
        <v>481.94</v>
      </c>
      <c r="J185" s="26">
        <v>12.46</v>
      </c>
      <c r="K185" s="26">
        <v>0.28999999999999998</v>
      </c>
      <c r="L185" s="26">
        <v>2.33</v>
      </c>
      <c r="M185" s="26">
        <v>0</v>
      </c>
      <c r="N185" s="26">
        <v>22.51</v>
      </c>
      <c r="O185" s="26">
        <v>42.73</v>
      </c>
      <c r="P185" s="26">
        <v>2.06</v>
      </c>
      <c r="Q185" s="26">
        <v>0</v>
      </c>
      <c r="R185" s="26">
        <v>0</v>
      </c>
      <c r="S185" s="26">
        <v>0.8</v>
      </c>
      <c r="T185" s="26">
        <v>5.0999999999999996</v>
      </c>
      <c r="U185" s="26">
        <v>1048.8599999999999</v>
      </c>
      <c r="V185" s="26">
        <v>403.83</v>
      </c>
      <c r="W185" s="26">
        <v>408.23</v>
      </c>
      <c r="X185" s="26">
        <v>50.65</v>
      </c>
      <c r="Y185" s="26">
        <v>338.11</v>
      </c>
      <c r="Z185" s="26">
        <v>1.64</v>
      </c>
      <c r="AA185" s="26">
        <v>122.47</v>
      </c>
      <c r="AB185" s="26">
        <v>85.91</v>
      </c>
      <c r="AC185" s="26">
        <v>159.68</v>
      </c>
      <c r="AD185" s="26">
        <v>1.46</v>
      </c>
      <c r="AE185" s="26">
        <v>0.19</v>
      </c>
      <c r="AF185" s="26">
        <v>0.37</v>
      </c>
      <c r="AG185" s="26">
        <v>1.23</v>
      </c>
      <c r="AH185" s="26">
        <v>5.35</v>
      </c>
      <c r="AI185" s="26">
        <v>1.24</v>
      </c>
      <c r="AJ185" s="26">
        <v>0</v>
      </c>
      <c r="AK185" s="26">
        <v>640.69000000000005</v>
      </c>
      <c r="AL185" s="26">
        <v>545.9</v>
      </c>
      <c r="AM185" s="26">
        <v>1037.29</v>
      </c>
      <c r="AN185" s="26">
        <v>457.83</v>
      </c>
      <c r="AO185" s="26">
        <v>216.88</v>
      </c>
      <c r="AP185" s="26">
        <v>412.63</v>
      </c>
      <c r="AQ185" s="26">
        <v>193.6</v>
      </c>
      <c r="AR185" s="26">
        <v>629.70000000000005</v>
      </c>
      <c r="AS185" s="26">
        <v>397.62</v>
      </c>
      <c r="AT185" s="26">
        <v>473.35</v>
      </c>
      <c r="AU185" s="26">
        <v>529.28</v>
      </c>
      <c r="AV185" s="26">
        <v>278.51</v>
      </c>
      <c r="AW185" s="26">
        <v>376.57</v>
      </c>
      <c r="AX185" s="26">
        <v>3395.4</v>
      </c>
      <c r="AY185" s="26">
        <v>0</v>
      </c>
      <c r="AZ185" s="26">
        <v>1234.05</v>
      </c>
      <c r="BA185" s="26">
        <v>623.12</v>
      </c>
      <c r="BB185" s="26">
        <v>427.2</v>
      </c>
      <c r="BC185" s="26">
        <v>202.97</v>
      </c>
      <c r="BD185" s="26">
        <v>0.43</v>
      </c>
      <c r="BE185" s="26">
        <v>0.11</v>
      </c>
      <c r="BF185" s="26">
        <v>0.14000000000000001</v>
      </c>
      <c r="BG185" s="26">
        <v>0.38</v>
      </c>
      <c r="BH185" s="26">
        <v>0.47</v>
      </c>
      <c r="BI185" s="26">
        <v>1.49</v>
      </c>
      <c r="BJ185" s="26">
        <v>0.06</v>
      </c>
      <c r="BK185" s="26">
        <v>3.89</v>
      </c>
      <c r="BL185" s="26">
        <v>0.02</v>
      </c>
      <c r="BM185" s="26">
        <v>1.1000000000000001</v>
      </c>
      <c r="BN185" s="26">
        <v>0.1</v>
      </c>
      <c r="BO185" s="26">
        <v>0</v>
      </c>
      <c r="BP185" s="26">
        <v>0</v>
      </c>
      <c r="BQ185" s="26">
        <v>0.1</v>
      </c>
      <c r="BR185" s="26">
        <v>0.44</v>
      </c>
      <c r="BS185" s="26">
        <v>3.45</v>
      </c>
      <c r="BT185" s="26">
        <v>0</v>
      </c>
      <c r="BU185" s="26">
        <v>0</v>
      </c>
      <c r="BV185" s="26">
        <v>0.6</v>
      </c>
      <c r="BW185" s="26">
        <v>0.03</v>
      </c>
      <c r="BX185" s="26">
        <v>0</v>
      </c>
      <c r="BY185" s="26">
        <v>0</v>
      </c>
      <c r="BZ185" s="26">
        <v>0</v>
      </c>
      <c r="CA185" s="26">
        <v>0</v>
      </c>
      <c r="CB185" s="26">
        <v>394.89</v>
      </c>
      <c r="CC185" s="25"/>
      <c r="CD185" s="26">
        <f>$I$16/$I$42*100</f>
        <v>31.688364134154689</v>
      </c>
      <c r="CE185" s="26">
        <v>136.79</v>
      </c>
      <c r="CG185" s="26">
        <v>0</v>
      </c>
      <c r="CH185" s="26">
        <v>0</v>
      </c>
      <c r="CI185" s="26">
        <v>0</v>
      </c>
      <c r="CJ185" s="26">
        <v>0</v>
      </c>
      <c r="CK185" s="26">
        <v>0</v>
      </c>
      <c r="CL185" s="26">
        <v>0</v>
      </c>
      <c r="CM185" s="26">
        <v>0</v>
      </c>
      <c r="CN185" s="26">
        <v>0</v>
      </c>
      <c r="CO185" s="26">
        <v>0</v>
      </c>
      <c r="CP185" s="26">
        <v>9.7200000000000006</v>
      </c>
      <c r="CQ185" s="26">
        <v>1.23</v>
      </c>
    </row>
    <row r="186" spans="1:95" s="5" customFormat="1" ht="15" x14ac:dyDescent="0.25">
      <c r="B186" s="17" t="s">
        <v>87</v>
      </c>
      <c r="C186" s="11"/>
      <c r="D186" s="11"/>
      <c r="E186" s="11"/>
      <c r="F186" s="11"/>
      <c r="G186" s="11"/>
      <c r="H186" s="11"/>
      <c r="I186" s="11"/>
      <c r="CC186" s="11"/>
    </row>
    <row r="187" spans="1:95" s="21" customFormat="1" ht="15" x14ac:dyDescent="0.25">
      <c r="B187" s="22" t="s">
        <v>88</v>
      </c>
      <c r="C187" s="23" t="str">
        <f>"5"</f>
        <v>5</v>
      </c>
      <c r="D187" s="23">
        <v>0.32</v>
      </c>
      <c r="E187" s="23">
        <v>0.32</v>
      </c>
      <c r="F187" s="23">
        <v>0.84</v>
      </c>
      <c r="G187" s="23">
        <v>0</v>
      </c>
      <c r="H187" s="23">
        <v>3.52</v>
      </c>
      <c r="I187" s="23">
        <v>22.034999999999997</v>
      </c>
      <c r="J187" s="21">
        <v>0.49</v>
      </c>
      <c r="K187" s="21">
        <v>0</v>
      </c>
      <c r="L187" s="21">
        <v>0.49</v>
      </c>
      <c r="M187" s="21">
        <v>0</v>
      </c>
      <c r="N187" s="21">
        <v>3.43</v>
      </c>
      <c r="O187" s="21">
        <v>0</v>
      </c>
      <c r="P187" s="21">
        <v>0.09</v>
      </c>
      <c r="Q187" s="21">
        <v>0</v>
      </c>
      <c r="R187" s="21">
        <v>0</v>
      </c>
      <c r="S187" s="21">
        <v>0</v>
      </c>
      <c r="T187" s="21">
        <v>0.03</v>
      </c>
      <c r="U187" s="21">
        <v>0</v>
      </c>
      <c r="V187" s="21">
        <v>4.25</v>
      </c>
      <c r="W187" s="21">
        <v>1.1499999999999999</v>
      </c>
      <c r="X187" s="21">
        <v>0.5</v>
      </c>
      <c r="Y187" s="21">
        <v>3.25</v>
      </c>
      <c r="Z187" s="21">
        <v>0.04</v>
      </c>
      <c r="AA187" s="21">
        <v>6</v>
      </c>
      <c r="AB187" s="21">
        <v>3.6</v>
      </c>
      <c r="AC187" s="21">
        <v>6.6</v>
      </c>
      <c r="AD187" s="21">
        <v>0.05</v>
      </c>
      <c r="AE187" s="21">
        <v>0.01</v>
      </c>
      <c r="AF187" s="21">
        <v>0</v>
      </c>
      <c r="AG187" s="21">
        <v>0.03</v>
      </c>
      <c r="AH187" s="21">
        <v>0.09</v>
      </c>
      <c r="AI187" s="21">
        <v>0</v>
      </c>
      <c r="AJ187" s="21">
        <v>0</v>
      </c>
      <c r="AK187" s="21">
        <v>0</v>
      </c>
      <c r="AL187" s="21">
        <v>0</v>
      </c>
      <c r="AM187" s="21">
        <v>0</v>
      </c>
      <c r="AN187" s="21">
        <v>0</v>
      </c>
      <c r="AO187" s="21">
        <v>0</v>
      </c>
      <c r="AP187" s="21">
        <v>0</v>
      </c>
      <c r="AQ187" s="21">
        <v>0</v>
      </c>
      <c r="AR187" s="21">
        <v>0</v>
      </c>
      <c r="AS187" s="21">
        <v>0</v>
      </c>
      <c r="AT187" s="21">
        <v>0</v>
      </c>
      <c r="AU187" s="21">
        <v>0</v>
      </c>
      <c r="AV187" s="21">
        <v>0</v>
      </c>
      <c r="AW187" s="21">
        <v>0</v>
      </c>
      <c r="AX187" s="21">
        <v>0</v>
      </c>
      <c r="AY187" s="21">
        <v>0</v>
      </c>
      <c r="AZ187" s="21">
        <v>0</v>
      </c>
      <c r="BA187" s="21">
        <v>0</v>
      </c>
      <c r="BB187" s="21">
        <v>0</v>
      </c>
      <c r="BC187" s="21">
        <v>0</v>
      </c>
      <c r="BD187" s="21">
        <v>0</v>
      </c>
      <c r="BE187" s="21">
        <v>0</v>
      </c>
      <c r="BF187" s="21">
        <v>0</v>
      </c>
      <c r="BG187" s="21">
        <v>0</v>
      </c>
      <c r="BH187" s="21">
        <v>0</v>
      </c>
      <c r="BI187" s="21">
        <v>0</v>
      </c>
      <c r="BJ187" s="21">
        <v>0</v>
      </c>
      <c r="BK187" s="21">
        <v>0</v>
      </c>
      <c r="BL187" s="21">
        <v>0</v>
      </c>
      <c r="BM187" s="21">
        <v>0</v>
      </c>
      <c r="BN187" s="21">
        <v>0</v>
      </c>
      <c r="BO187" s="21">
        <v>0</v>
      </c>
      <c r="BP187" s="21">
        <v>0</v>
      </c>
      <c r="BQ187" s="21">
        <v>0</v>
      </c>
      <c r="BR187" s="21">
        <v>0</v>
      </c>
      <c r="BS187" s="21">
        <v>0</v>
      </c>
      <c r="BT187" s="21">
        <v>0</v>
      </c>
      <c r="BU187" s="21">
        <v>0</v>
      </c>
      <c r="BV187" s="21">
        <v>0</v>
      </c>
      <c r="BW187" s="21">
        <v>0</v>
      </c>
      <c r="BX187" s="21">
        <v>0</v>
      </c>
      <c r="BY187" s="21">
        <v>0</v>
      </c>
      <c r="BZ187" s="21">
        <v>0</v>
      </c>
      <c r="CA187" s="21">
        <v>0</v>
      </c>
      <c r="CB187" s="21">
        <v>0.3</v>
      </c>
      <c r="CC187" s="23"/>
      <c r="CE187" s="21">
        <v>6.6</v>
      </c>
      <c r="CG187" s="21">
        <v>0</v>
      </c>
      <c r="CH187" s="21">
        <v>0</v>
      </c>
      <c r="CI187" s="21">
        <v>0</v>
      </c>
      <c r="CJ187" s="21">
        <v>0</v>
      </c>
      <c r="CK187" s="21">
        <v>0</v>
      </c>
      <c r="CL187" s="21">
        <v>0</v>
      </c>
      <c r="CM187" s="21">
        <v>0</v>
      </c>
      <c r="CN187" s="21">
        <v>0</v>
      </c>
      <c r="CO187" s="21">
        <v>0</v>
      </c>
      <c r="CP187" s="21">
        <v>0</v>
      </c>
      <c r="CQ187" s="21">
        <v>0</v>
      </c>
    </row>
    <row r="188" spans="1:95" s="18" customFormat="1" ht="15" x14ac:dyDescent="0.25">
      <c r="B188" s="19" t="s">
        <v>118</v>
      </c>
      <c r="C188" s="20" t="str">
        <f>"200"</f>
        <v>200</v>
      </c>
      <c r="D188" s="20">
        <v>1</v>
      </c>
      <c r="E188" s="20">
        <v>0</v>
      </c>
      <c r="F188" s="20">
        <v>0.2</v>
      </c>
      <c r="G188" s="20">
        <v>0</v>
      </c>
      <c r="H188" s="20">
        <v>22.6</v>
      </c>
      <c r="I188" s="20">
        <v>94.08</v>
      </c>
      <c r="J188" s="18">
        <v>0</v>
      </c>
      <c r="K188" s="18">
        <v>0</v>
      </c>
      <c r="L188" s="18">
        <v>0</v>
      </c>
      <c r="M188" s="18">
        <v>0</v>
      </c>
      <c r="N188" s="18">
        <v>21.8</v>
      </c>
      <c r="O188" s="18">
        <v>0.4</v>
      </c>
      <c r="P188" s="18">
        <v>0.4</v>
      </c>
      <c r="Q188" s="18">
        <v>0</v>
      </c>
      <c r="R188" s="18">
        <v>0</v>
      </c>
      <c r="S188" s="18">
        <v>1</v>
      </c>
      <c r="T188" s="18">
        <v>0.6</v>
      </c>
      <c r="U188" s="18">
        <v>12</v>
      </c>
      <c r="V188" s="18">
        <v>240</v>
      </c>
      <c r="W188" s="18">
        <v>14</v>
      </c>
      <c r="X188" s="18">
        <v>8</v>
      </c>
      <c r="Y188" s="18">
        <v>14</v>
      </c>
      <c r="Z188" s="18">
        <v>2.8</v>
      </c>
      <c r="AA188" s="18">
        <v>0</v>
      </c>
      <c r="AB188" s="18">
        <v>0</v>
      </c>
      <c r="AC188" s="18">
        <v>0</v>
      </c>
      <c r="AD188" s="18">
        <v>0.2</v>
      </c>
      <c r="AE188" s="18">
        <v>0.02</v>
      </c>
      <c r="AF188" s="18">
        <v>0.02</v>
      </c>
      <c r="AG188" s="18">
        <v>0.2</v>
      </c>
      <c r="AH188" s="18">
        <v>0.4</v>
      </c>
      <c r="AI188" s="18">
        <v>4</v>
      </c>
      <c r="AJ188" s="18">
        <v>0.4</v>
      </c>
      <c r="AK188" s="18">
        <v>16</v>
      </c>
      <c r="AL188" s="18">
        <v>20</v>
      </c>
      <c r="AM188" s="18">
        <v>28</v>
      </c>
      <c r="AN188" s="18">
        <v>28</v>
      </c>
      <c r="AO188" s="18">
        <v>4</v>
      </c>
      <c r="AP188" s="18">
        <v>16</v>
      </c>
      <c r="AQ188" s="18">
        <v>4</v>
      </c>
      <c r="AR188" s="18">
        <v>14</v>
      </c>
      <c r="AS188" s="18">
        <v>26</v>
      </c>
      <c r="AT188" s="18">
        <v>16</v>
      </c>
      <c r="AU188" s="18">
        <v>116</v>
      </c>
      <c r="AV188" s="18">
        <v>10</v>
      </c>
      <c r="AW188" s="18">
        <v>22</v>
      </c>
      <c r="AX188" s="18">
        <v>64</v>
      </c>
      <c r="AY188" s="18">
        <v>0</v>
      </c>
      <c r="AZ188" s="18">
        <v>20</v>
      </c>
      <c r="BA188" s="18">
        <v>24</v>
      </c>
      <c r="BB188" s="18">
        <v>10</v>
      </c>
      <c r="BC188" s="18">
        <v>8</v>
      </c>
      <c r="BD188" s="18">
        <v>0</v>
      </c>
      <c r="BE188" s="18">
        <v>0</v>
      </c>
      <c r="BF188" s="18">
        <v>0</v>
      </c>
      <c r="BG188" s="18">
        <v>0</v>
      </c>
      <c r="BH188" s="18">
        <v>0</v>
      </c>
      <c r="BI188" s="18">
        <v>0</v>
      </c>
      <c r="BJ188" s="18">
        <v>0</v>
      </c>
      <c r="BK188" s="18">
        <v>0</v>
      </c>
      <c r="BL188" s="18">
        <v>0</v>
      </c>
      <c r="BM188" s="18">
        <v>0</v>
      </c>
      <c r="BN188" s="18">
        <v>0</v>
      </c>
      <c r="BO188" s="18">
        <v>0</v>
      </c>
      <c r="BP188" s="18">
        <v>0</v>
      </c>
      <c r="BQ188" s="18">
        <v>0</v>
      </c>
      <c r="BR188" s="18">
        <v>0</v>
      </c>
      <c r="BS188" s="18">
        <v>0</v>
      </c>
      <c r="BT188" s="18">
        <v>0</v>
      </c>
      <c r="BU188" s="18">
        <v>0</v>
      </c>
      <c r="BV188" s="18">
        <v>0</v>
      </c>
      <c r="BW188" s="18">
        <v>0</v>
      </c>
      <c r="BX188" s="18">
        <v>0</v>
      </c>
      <c r="BY188" s="18">
        <v>0</v>
      </c>
      <c r="BZ188" s="18">
        <v>0</v>
      </c>
      <c r="CA188" s="18">
        <v>0</v>
      </c>
      <c r="CB188" s="18">
        <v>176.2</v>
      </c>
      <c r="CC188" s="20"/>
      <c r="CE188" s="18">
        <v>0</v>
      </c>
      <c r="CG188" s="18">
        <v>0</v>
      </c>
      <c r="CH188" s="18">
        <v>0</v>
      </c>
      <c r="CI188" s="18">
        <v>0</v>
      </c>
      <c r="CJ188" s="18">
        <v>0</v>
      </c>
      <c r="CK188" s="18">
        <v>0</v>
      </c>
      <c r="CL188" s="18">
        <v>0</v>
      </c>
      <c r="CM188" s="18">
        <v>0</v>
      </c>
      <c r="CN188" s="18">
        <v>0</v>
      </c>
      <c r="CO188" s="18">
        <v>0</v>
      </c>
      <c r="CP188" s="18">
        <v>0</v>
      </c>
      <c r="CQ188" s="18">
        <v>0</v>
      </c>
    </row>
    <row r="189" spans="1:95" s="26" customFormat="1" ht="14.25" x14ac:dyDescent="0.2">
      <c r="B189" s="24" t="s">
        <v>89</v>
      </c>
      <c r="C189" s="25"/>
      <c r="D189" s="25">
        <v>1.32</v>
      </c>
      <c r="E189" s="25">
        <v>0.32</v>
      </c>
      <c r="F189" s="25">
        <v>1.04</v>
      </c>
      <c r="G189" s="25">
        <v>0</v>
      </c>
      <c r="H189" s="25">
        <v>26.12</v>
      </c>
      <c r="I189" s="25">
        <v>116.12</v>
      </c>
      <c r="J189" s="26">
        <v>0.49</v>
      </c>
      <c r="K189" s="26">
        <v>0</v>
      </c>
      <c r="L189" s="26">
        <v>0.49</v>
      </c>
      <c r="M189" s="26">
        <v>0</v>
      </c>
      <c r="N189" s="26">
        <v>25.23</v>
      </c>
      <c r="O189" s="26">
        <v>0.4</v>
      </c>
      <c r="P189" s="26">
        <v>0.49</v>
      </c>
      <c r="Q189" s="26">
        <v>0</v>
      </c>
      <c r="R189" s="26">
        <v>0</v>
      </c>
      <c r="S189" s="26">
        <v>1</v>
      </c>
      <c r="T189" s="26">
        <v>0.63</v>
      </c>
      <c r="U189" s="26">
        <v>12</v>
      </c>
      <c r="V189" s="26">
        <v>244.25</v>
      </c>
      <c r="W189" s="26">
        <v>15.15</v>
      </c>
      <c r="X189" s="26">
        <v>8.5</v>
      </c>
      <c r="Y189" s="26">
        <v>17.25</v>
      </c>
      <c r="Z189" s="26">
        <v>2.84</v>
      </c>
      <c r="AA189" s="26">
        <v>6</v>
      </c>
      <c r="AB189" s="26">
        <v>3.6</v>
      </c>
      <c r="AC189" s="26">
        <v>6.6</v>
      </c>
      <c r="AD189" s="26">
        <v>0.25</v>
      </c>
      <c r="AE189" s="26">
        <v>0.03</v>
      </c>
      <c r="AF189" s="26">
        <v>0.02</v>
      </c>
      <c r="AG189" s="26">
        <v>0.23</v>
      </c>
      <c r="AH189" s="26">
        <v>0.49</v>
      </c>
      <c r="AI189" s="26">
        <v>4</v>
      </c>
      <c r="AJ189" s="26">
        <v>0.4</v>
      </c>
      <c r="AK189" s="26">
        <v>16</v>
      </c>
      <c r="AL189" s="26">
        <v>20</v>
      </c>
      <c r="AM189" s="26">
        <v>28</v>
      </c>
      <c r="AN189" s="26">
        <v>28</v>
      </c>
      <c r="AO189" s="26">
        <v>4</v>
      </c>
      <c r="AP189" s="26">
        <v>16</v>
      </c>
      <c r="AQ189" s="26">
        <v>4</v>
      </c>
      <c r="AR189" s="26">
        <v>14</v>
      </c>
      <c r="AS189" s="26">
        <v>26</v>
      </c>
      <c r="AT189" s="26">
        <v>16</v>
      </c>
      <c r="AU189" s="26">
        <v>116</v>
      </c>
      <c r="AV189" s="26">
        <v>10</v>
      </c>
      <c r="AW189" s="26">
        <v>22</v>
      </c>
      <c r="AX189" s="26">
        <v>64</v>
      </c>
      <c r="AY189" s="26">
        <v>0</v>
      </c>
      <c r="AZ189" s="26">
        <v>20</v>
      </c>
      <c r="BA189" s="26">
        <v>24</v>
      </c>
      <c r="BB189" s="26">
        <v>10</v>
      </c>
      <c r="BC189" s="26">
        <v>8</v>
      </c>
      <c r="BD189" s="26">
        <v>0</v>
      </c>
      <c r="BE189" s="26">
        <v>0</v>
      </c>
      <c r="BF189" s="26">
        <v>0</v>
      </c>
      <c r="BG189" s="26">
        <v>0</v>
      </c>
      <c r="BH189" s="26">
        <v>0</v>
      </c>
      <c r="BI189" s="26">
        <v>0</v>
      </c>
      <c r="BJ189" s="26">
        <v>0</v>
      </c>
      <c r="BK189" s="26">
        <v>0</v>
      </c>
      <c r="BL189" s="26">
        <v>0</v>
      </c>
      <c r="BM189" s="26">
        <v>0</v>
      </c>
      <c r="BN189" s="26">
        <v>0</v>
      </c>
      <c r="BO189" s="26">
        <v>0</v>
      </c>
      <c r="BP189" s="26">
        <v>0</v>
      </c>
      <c r="BQ189" s="26">
        <v>0</v>
      </c>
      <c r="BR189" s="26">
        <v>0</v>
      </c>
      <c r="BS189" s="26">
        <v>0</v>
      </c>
      <c r="BT189" s="26">
        <v>0</v>
      </c>
      <c r="BU189" s="26">
        <v>0</v>
      </c>
      <c r="BV189" s="26">
        <v>0</v>
      </c>
      <c r="BW189" s="26">
        <v>0</v>
      </c>
      <c r="BX189" s="26">
        <v>0</v>
      </c>
      <c r="BY189" s="26">
        <v>0</v>
      </c>
      <c r="BZ189" s="26">
        <v>0</v>
      </c>
      <c r="CA189" s="26">
        <v>0</v>
      </c>
      <c r="CB189" s="26">
        <v>176.5</v>
      </c>
      <c r="CC189" s="25"/>
      <c r="CD189" s="26">
        <f>$I$20/$I$42*100</f>
        <v>16.098562628336758</v>
      </c>
      <c r="CE189" s="26">
        <v>6.6</v>
      </c>
      <c r="CG189" s="26">
        <v>0</v>
      </c>
      <c r="CH189" s="26">
        <v>0</v>
      </c>
      <c r="CI189" s="26">
        <v>0</v>
      </c>
      <c r="CJ189" s="26">
        <v>0</v>
      </c>
      <c r="CK189" s="26">
        <v>0</v>
      </c>
      <c r="CL189" s="26">
        <v>0</v>
      </c>
      <c r="CM189" s="26">
        <v>0</v>
      </c>
      <c r="CN189" s="26">
        <v>0</v>
      </c>
      <c r="CO189" s="26">
        <v>0</v>
      </c>
      <c r="CP189" s="26">
        <v>0</v>
      </c>
      <c r="CQ189" s="26">
        <v>0</v>
      </c>
    </row>
    <row r="190" spans="1:95" s="5" customFormat="1" ht="15" x14ac:dyDescent="0.25">
      <c r="B190" s="17" t="s">
        <v>90</v>
      </c>
      <c r="C190" s="11"/>
      <c r="D190" s="11"/>
      <c r="E190" s="11"/>
      <c r="F190" s="11"/>
      <c r="G190" s="11"/>
      <c r="H190" s="11"/>
      <c r="I190" s="11"/>
      <c r="CC190" s="11"/>
    </row>
    <row r="191" spans="1:95" s="21" customFormat="1" ht="15" x14ac:dyDescent="0.25">
      <c r="A191" s="21" t="s">
        <v>197</v>
      </c>
      <c r="B191" s="22" t="s">
        <v>198</v>
      </c>
      <c r="C191" s="23" t="str">
        <f>"100"</f>
        <v>100</v>
      </c>
      <c r="D191" s="23">
        <v>2.2400000000000002</v>
      </c>
      <c r="E191" s="23">
        <v>0</v>
      </c>
      <c r="F191" s="23">
        <v>7.02</v>
      </c>
      <c r="G191" s="23">
        <v>0</v>
      </c>
      <c r="H191" s="23">
        <v>10.84</v>
      </c>
      <c r="I191" s="23">
        <v>110.52734623280001</v>
      </c>
      <c r="J191" s="21">
        <v>0.88</v>
      </c>
      <c r="K191" s="21">
        <v>4.55</v>
      </c>
      <c r="L191" s="21">
        <v>0.88</v>
      </c>
      <c r="M191" s="21">
        <v>0</v>
      </c>
      <c r="N191" s="21">
        <v>7.05</v>
      </c>
      <c r="O191" s="21">
        <v>1.43</v>
      </c>
      <c r="P191" s="21">
        <v>2.35</v>
      </c>
      <c r="Q191" s="21">
        <v>0</v>
      </c>
      <c r="R191" s="21">
        <v>0</v>
      </c>
      <c r="S191" s="21">
        <v>0.33</v>
      </c>
      <c r="T191" s="21">
        <v>1.41</v>
      </c>
      <c r="U191" s="21">
        <v>164.4</v>
      </c>
      <c r="V191" s="21">
        <v>320.2</v>
      </c>
      <c r="W191" s="21">
        <v>52</v>
      </c>
      <c r="X191" s="21">
        <v>20.99</v>
      </c>
      <c r="Y191" s="21">
        <v>38.32</v>
      </c>
      <c r="Z191" s="21">
        <v>0.7</v>
      </c>
      <c r="AA191" s="21">
        <v>0</v>
      </c>
      <c r="AB191" s="21">
        <v>1701.15</v>
      </c>
      <c r="AC191" s="21">
        <v>289.04000000000002</v>
      </c>
      <c r="AD191" s="21">
        <v>3.24</v>
      </c>
      <c r="AE191" s="21">
        <v>0.04</v>
      </c>
      <c r="AF191" s="21">
        <v>0.05</v>
      </c>
      <c r="AG191" s="21">
        <v>0.82</v>
      </c>
      <c r="AH191" s="21">
        <v>1.07</v>
      </c>
      <c r="AI191" s="21">
        <v>44.52</v>
      </c>
      <c r="AJ191" s="21">
        <v>0</v>
      </c>
      <c r="AK191" s="21">
        <v>62.5</v>
      </c>
      <c r="AL191" s="21">
        <v>53.59</v>
      </c>
      <c r="AM191" s="21">
        <v>68.48</v>
      </c>
      <c r="AN191" s="21">
        <v>64.72</v>
      </c>
      <c r="AO191" s="21">
        <v>22.68</v>
      </c>
      <c r="AP191" s="21">
        <v>48.3</v>
      </c>
      <c r="AQ191" s="21">
        <v>10.86</v>
      </c>
      <c r="AR191" s="21">
        <v>58.87</v>
      </c>
      <c r="AS191" s="21">
        <v>75.86</v>
      </c>
      <c r="AT191" s="21">
        <v>88.51</v>
      </c>
      <c r="AU191" s="21">
        <v>186.39</v>
      </c>
      <c r="AV191" s="21">
        <v>29.22</v>
      </c>
      <c r="AW191" s="21">
        <v>49.83</v>
      </c>
      <c r="AX191" s="21">
        <v>300.69</v>
      </c>
      <c r="AY191" s="21">
        <v>0</v>
      </c>
      <c r="AZ191" s="21">
        <v>61.65</v>
      </c>
      <c r="BA191" s="21">
        <v>62.07</v>
      </c>
      <c r="BB191" s="21">
        <v>51.21</v>
      </c>
      <c r="BC191" s="21">
        <v>21.15</v>
      </c>
      <c r="BD191" s="21">
        <v>0</v>
      </c>
      <c r="BE191" s="21">
        <v>0</v>
      </c>
      <c r="BF191" s="21">
        <v>0</v>
      </c>
      <c r="BG191" s="21">
        <v>0</v>
      </c>
      <c r="BH191" s="21">
        <v>0</v>
      </c>
      <c r="BI191" s="21">
        <v>0</v>
      </c>
      <c r="BJ191" s="21">
        <v>0</v>
      </c>
      <c r="BK191" s="21">
        <v>0.43</v>
      </c>
      <c r="BL191" s="21">
        <v>0</v>
      </c>
      <c r="BM191" s="21">
        <v>0.28000000000000003</v>
      </c>
      <c r="BN191" s="21">
        <v>0.02</v>
      </c>
      <c r="BO191" s="21">
        <v>0.05</v>
      </c>
      <c r="BP191" s="21">
        <v>0</v>
      </c>
      <c r="BQ191" s="21">
        <v>0</v>
      </c>
      <c r="BR191" s="21">
        <v>0</v>
      </c>
      <c r="BS191" s="21">
        <v>1.63</v>
      </c>
      <c r="BT191" s="21">
        <v>0</v>
      </c>
      <c r="BU191" s="21">
        <v>0</v>
      </c>
      <c r="BV191" s="21">
        <v>4.05</v>
      </c>
      <c r="BW191" s="21">
        <v>0</v>
      </c>
      <c r="BX191" s="21">
        <v>0</v>
      </c>
      <c r="BY191" s="21">
        <v>0</v>
      </c>
      <c r="BZ191" s="21">
        <v>0</v>
      </c>
      <c r="CA191" s="21">
        <v>0</v>
      </c>
      <c r="CB191" s="21">
        <v>116.68</v>
      </c>
      <c r="CC191" s="23"/>
      <c r="CE191" s="21">
        <v>283.52999999999997</v>
      </c>
      <c r="CG191" s="21">
        <v>0</v>
      </c>
      <c r="CH191" s="21">
        <v>0</v>
      </c>
      <c r="CI191" s="21">
        <v>0</v>
      </c>
      <c r="CJ191" s="21">
        <v>0</v>
      </c>
      <c r="CK191" s="21">
        <v>0</v>
      </c>
      <c r="CL191" s="21">
        <v>0</v>
      </c>
      <c r="CM191" s="21">
        <v>0</v>
      </c>
      <c r="CN191" s="21">
        <v>0</v>
      </c>
      <c r="CO191" s="21">
        <v>0</v>
      </c>
      <c r="CP191" s="21">
        <v>1.4</v>
      </c>
      <c r="CQ191" s="21">
        <v>0.4</v>
      </c>
    </row>
    <row r="192" spans="1:95" s="21" customFormat="1" ht="15" x14ac:dyDescent="0.25">
      <c r="A192" s="21" t="s">
        <v>199</v>
      </c>
      <c r="B192" s="22" t="s">
        <v>200</v>
      </c>
      <c r="C192" s="23" t="str">
        <f>"250"</f>
        <v>250</v>
      </c>
      <c r="D192" s="23">
        <v>2.25</v>
      </c>
      <c r="E192" s="23">
        <v>0.25</v>
      </c>
      <c r="F192" s="23">
        <v>5.51</v>
      </c>
      <c r="G192" s="23">
        <v>0.11</v>
      </c>
      <c r="H192" s="23">
        <v>14.89</v>
      </c>
      <c r="I192" s="23">
        <v>115.15606999999999</v>
      </c>
      <c r="J192" s="21">
        <v>1.75</v>
      </c>
      <c r="K192" s="21">
        <v>2.6</v>
      </c>
      <c r="L192" s="21">
        <v>0.53</v>
      </c>
      <c r="M192" s="21">
        <v>0</v>
      </c>
      <c r="N192" s="21">
        <v>3.29</v>
      </c>
      <c r="O192" s="21">
        <v>9.5399999999999991</v>
      </c>
      <c r="P192" s="21">
        <v>2.0699999999999998</v>
      </c>
      <c r="Q192" s="21">
        <v>0</v>
      </c>
      <c r="R192" s="21">
        <v>0</v>
      </c>
      <c r="S192" s="21">
        <v>0.27</v>
      </c>
      <c r="T192" s="21">
        <v>2.3199999999999998</v>
      </c>
      <c r="U192" s="21">
        <v>592.79999999999995</v>
      </c>
      <c r="V192" s="21">
        <v>262.01</v>
      </c>
      <c r="W192" s="21">
        <v>35.75</v>
      </c>
      <c r="X192" s="21">
        <v>18.170000000000002</v>
      </c>
      <c r="Y192" s="21">
        <v>64.91</v>
      </c>
      <c r="Z192" s="21">
        <v>0.69</v>
      </c>
      <c r="AA192" s="21">
        <v>9</v>
      </c>
      <c r="AB192" s="21">
        <v>973.6</v>
      </c>
      <c r="AC192" s="21">
        <v>217.65</v>
      </c>
      <c r="AD192" s="21">
        <v>2.0299999999999998</v>
      </c>
      <c r="AE192" s="21">
        <v>0.05</v>
      </c>
      <c r="AF192" s="21">
        <v>0.04</v>
      </c>
      <c r="AG192" s="21">
        <v>0.69</v>
      </c>
      <c r="AH192" s="21">
        <v>1.31</v>
      </c>
      <c r="AI192" s="21">
        <v>8.01</v>
      </c>
      <c r="AJ192" s="21">
        <v>0</v>
      </c>
      <c r="AK192" s="21">
        <v>61.06</v>
      </c>
      <c r="AL192" s="21">
        <v>57.81</v>
      </c>
      <c r="AM192" s="21">
        <v>80</v>
      </c>
      <c r="AN192" s="21">
        <v>63.08</v>
      </c>
      <c r="AO192" s="21">
        <v>20.68</v>
      </c>
      <c r="AP192" s="21">
        <v>44.84</v>
      </c>
      <c r="AQ192" s="21">
        <v>17.670000000000002</v>
      </c>
      <c r="AR192" s="21">
        <v>71.58</v>
      </c>
      <c r="AS192" s="21">
        <v>68.25</v>
      </c>
      <c r="AT192" s="21">
        <v>91.76</v>
      </c>
      <c r="AU192" s="21">
        <v>133.11000000000001</v>
      </c>
      <c r="AV192" s="21">
        <v>26.62</v>
      </c>
      <c r="AW192" s="21">
        <v>52.88</v>
      </c>
      <c r="AX192" s="21">
        <v>452.44</v>
      </c>
      <c r="AY192" s="21">
        <v>0</v>
      </c>
      <c r="AZ192" s="21">
        <v>116.75</v>
      </c>
      <c r="BA192" s="21">
        <v>64.63</v>
      </c>
      <c r="BB192" s="21">
        <v>43.52</v>
      </c>
      <c r="BC192" s="21">
        <v>25.8</v>
      </c>
      <c r="BD192" s="21">
        <v>0</v>
      </c>
      <c r="BE192" s="21">
        <v>0</v>
      </c>
      <c r="BF192" s="21">
        <v>0</v>
      </c>
      <c r="BG192" s="21">
        <v>0</v>
      </c>
      <c r="BH192" s="21">
        <v>0</v>
      </c>
      <c r="BI192" s="21">
        <v>0</v>
      </c>
      <c r="BJ192" s="21">
        <v>0</v>
      </c>
      <c r="BK192" s="21">
        <v>0.26</v>
      </c>
      <c r="BL192" s="21">
        <v>0</v>
      </c>
      <c r="BM192" s="21">
        <v>0.15</v>
      </c>
      <c r="BN192" s="21">
        <v>0.01</v>
      </c>
      <c r="BO192" s="21">
        <v>0.02</v>
      </c>
      <c r="BP192" s="21">
        <v>0</v>
      </c>
      <c r="BQ192" s="21">
        <v>0</v>
      </c>
      <c r="BR192" s="21">
        <v>0</v>
      </c>
      <c r="BS192" s="21">
        <v>0.88</v>
      </c>
      <c r="BT192" s="21">
        <v>0</v>
      </c>
      <c r="BU192" s="21">
        <v>0</v>
      </c>
      <c r="BV192" s="21">
        <v>2.42</v>
      </c>
      <c r="BW192" s="21">
        <v>0</v>
      </c>
      <c r="BX192" s="21">
        <v>0</v>
      </c>
      <c r="BY192" s="21">
        <v>0</v>
      </c>
      <c r="BZ192" s="21">
        <v>0</v>
      </c>
      <c r="CA192" s="21">
        <v>0</v>
      </c>
      <c r="CB192" s="21">
        <v>292.86</v>
      </c>
      <c r="CC192" s="23"/>
      <c r="CE192" s="21">
        <v>171.27</v>
      </c>
      <c r="CG192" s="21">
        <v>0</v>
      </c>
      <c r="CH192" s="21">
        <v>0</v>
      </c>
      <c r="CI192" s="21">
        <v>0</v>
      </c>
      <c r="CJ192" s="21">
        <v>0</v>
      </c>
      <c r="CK192" s="21">
        <v>0</v>
      </c>
      <c r="CL192" s="21">
        <v>0</v>
      </c>
      <c r="CM192" s="21">
        <v>0</v>
      </c>
      <c r="CN192" s="21">
        <v>0</v>
      </c>
      <c r="CO192" s="21">
        <v>0</v>
      </c>
      <c r="CP192" s="21">
        <v>0</v>
      </c>
      <c r="CQ192" s="21">
        <v>1.5</v>
      </c>
    </row>
    <row r="193" spans="1:95" s="21" customFormat="1" ht="15" x14ac:dyDescent="0.25">
      <c r="A193" s="21" t="s">
        <v>201</v>
      </c>
      <c r="B193" s="22" t="s">
        <v>202</v>
      </c>
      <c r="C193" s="23" t="str">
        <f>"90"</f>
        <v>90</v>
      </c>
      <c r="D193" s="23">
        <v>6.99</v>
      </c>
      <c r="E193" s="23">
        <v>6.58</v>
      </c>
      <c r="F193" s="23">
        <v>10.01</v>
      </c>
      <c r="G193" s="23">
        <v>0.02</v>
      </c>
      <c r="H193" s="23">
        <v>3.49</v>
      </c>
      <c r="I193" s="23">
        <v>130.84209521999998</v>
      </c>
      <c r="J193" s="21">
        <v>5.72</v>
      </c>
      <c r="K193" s="21">
        <v>2.93</v>
      </c>
      <c r="L193" s="21">
        <v>0.56000000000000005</v>
      </c>
      <c r="M193" s="21">
        <v>0</v>
      </c>
      <c r="N193" s="21">
        <v>1.67</v>
      </c>
      <c r="O193" s="21">
        <v>1.24</v>
      </c>
      <c r="P193" s="21">
        <v>0.57999999999999996</v>
      </c>
      <c r="Q193" s="21">
        <v>0</v>
      </c>
      <c r="R193" s="21">
        <v>0</v>
      </c>
      <c r="S193" s="21">
        <v>7.0000000000000007E-2</v>
      </c>
      <c r="T193" s="21">
        <v>1.28</v>
      </c>
      <c r="U193" s="21">
        <v>166.88</v>
      </c>
      <c r="V193" s="21">
        <v>167.37</v>
      </c>
      <c r="W193" s="21">
        <v>11.66</v>
      </c>
      <c r="X193" s="21">
        <v>16.760000000000002</v>
      </c>
      <c r="Y193" s="21">
        <v>102.48</v>
      </c>
      <c r="Z193" s="21">
        <v>1.67</v>
      </c>
      <c r="AA193" s="21">
        <v>0</v>
      </c>
      <c r="AB193" s="21">
        <v>937.83</v>
      </c>
      <c r="AC193" s="21">
        <v>220.86</v>
      </c>
      <c r="AD193" s="21">
        <v>2.36</v>
      </c>
      <c r="AE193" s="21">
        <v>0.02</v>
      </c>
      <c r="AF193" s="21">
        <v>0.06</v>
      </c>
      <c r="AG193" s="21">
        <v>2.44</v>
      </c>
      <c r="AH193" s="21">
        <v>6.18</v>
      </c>
      <c r="AI193" s="21">
        <v>0.26</v>
      </c>
      <c r="AJ193" s="21">
        <v>0</v>
      </c>
      <c r="AK193" s="21">
        <v>654.14</v>
      </c>
      <c r="AL193" s="21">
        <v>495.67</v>
      </c>
      <c r="AM193" s="21">
        <v>934.61</v>
      </c>
      <c r="AN193" s="21">
        <v>994</v>
      </c>
      <c r="AO193" s="21">
        <v>279.55</v>
      </c>
      <c r="AP193" s="21">
        <v>506.51</v>
      </c>
      <c r="AQ193" s="21">
        <v>132.72999999999999</v>
      </c>
      <c r="AR193" s="21">
        <v>504.49</v>
      </c>
      <c r="AS193" s="21">
        <v>684.01</v>
      </c>
      <c r="AT193" s="21">
        <v>657.78</v>
      </c>
      <c r="AU193" s="21">
        <v>1117.71</v>
      </c>
      <c r="AV193" s="21">
        <v>445.28</v>
      </c>
      <c r="AW193" s="21">
        <v>590.03</v>
      </c>
      <c r="AX193" s="21">
        <v>1979.52</v>
      </c>
      <c r="AY193" s="21">
        <v>180.01</v>
      </c>
      <c r="AZ193" s="21">
        <v>443.67</v>
      </c>
      <c r="BA193" s="21">
        <v>495.37</v>
      </c>
      <c r="BB193" s="21">
        <v>414.18</v>
      </c>
      <c r="BC193" s="21">
        <v>165.13</v>
      </c>
      <c r="BD193" s="21">
        <v>0</v>
      </c>
      <c r="BE193" s="21">
        <v>0</v>
      </c>
      <c r="BF193" s="21">
        <v>0</v>
      </c>
      <c r="BG193" s="21">
        <v>0</v>
      </c>
      <c r="BH193" s="21">
        <v>0</v>
      </c>
      <c r="BI193" s="21">
        <v>0</v>
      </c>
      <c r="BJ193" s="21">
        <v>0</v>
      </c>
      <c r="BK193" s="21">
        <v>0.24</v>
      </c>
      <c r="BL193" s="21">
        <v>0</v>
      </c>
      <c r="BM193" s="21">
        <v>0.15</v>
      </c>
      <c r="BN193" s="21">
        <v>0.01</v>
      </c>
      <c r="BO193" s="21">
        <v>0.03</v>
      </c>
      <c r="BP193" s="21">
        <v>0</v>
      </c>
      <c r="BQ193" s="21">
        <v>0</v>
      </c>
      <c r="BR193" s="21">
        <v>0</v>
      </c>
      <c r="BS193" s="21">
        <v>0.89</v>
      </c>
      <c r="BT193" s="21">
        <v>0</v>
      </c>
      <c r="BU193" s="21">
        <v>0</v>
      </c>
      <c r="BV193" s="21">
        <v>2.5299999999999998</v>
      </c>
      <c r="BW193" s="21">
        <v>0</v>
      </c>
      <c r="BX193" s="21">
        <v>0</v>
      </c>
      <c r="BY193" s="21">
        <v>0</v>
      </c>
      <c r="BZ193" s="21">
        <v>0</v>
      </c>
      <c r="CA193" s="21">
        <v>0</v>
      </c>
      <c r="CB193" s="21">
        <v>59.27</v>
      </c>
      <c r="CC193" s="23"/>
      <c r="CE193" s="21">
        <v>156.30000000000001</v>
      </c>
      <c r="CG193" s="21">
        <v>0</v>
      </c>
      <c r="CH193" s="21">
        <v>0</v>
      </c>
      <c r="CI193" s="21">
        <v>0</v>
      </c>
      <c r="CJ193" s="21">
        <v>0</v>
      </c>
      <c r="CK193" s="21">
        <v>0</v>
      </c>
      <c r="CL193" s="21">
        <v>0</v>
      </c>
      <c r="CM193" s="21">
        <v>0</v>
      </c>
      <c r="CN193" s="21">
        <v>0</v>
      </c>
      <c r="CO193" s="21">
        <v>0</v>
      </c>
      <c r="CP193" s="21">
        <v>0</v>
      </c>
      <c r="CQ193" s="21">
        <v>0.38</v>
      </c>
    </row>
    <row r="194" spans="1:95" s="21" customFormat="1" ht="15" x14ac:dyDescent="0.25">
      <c r="A194" s="21" t="s">
        <v>203</v>
      </c>
      <c r="B194" s="22" t="s">
        <v>204</v>
      </c>
      <c r="C194" s="23" t="str">
        <f>"160"</f>
        <v>160</v>
      </c>
      <c r="D194" s="23">
        <v>6.42</v>
      </c>
      <c r="E194" s="23">
        <v>0</v>
      </c>
      <c r="F194" s="23">
        <v>2.46</v>
      </c>
      <c r="G194" s="23">
        <v>2.46</v>
      </c>
      <c r="H194" s="23">
        <v>52.2</v>
      </c>
      <c r="I194" s="23">
        <v>244.37047935999999</v>
      </c>
      <c r="J194" s="21">
        <v>0.46</v>
      </c>
      <c r="K194" s="21">
        <v>0</v>
      </c>
      <c r="L194" s="21">
        <v>0</v>
      </c>
      <c r="M194" s="21">
        <v>0</v>
      </c>
      <c r="N194" s="21">
        <v>1.04</v>
      </c>
      <c r="O194" s="21">
        <v>42.98</v>
      </c>
      <c r="P194" s="21">
        <v>8.18</v>
      </c>
      <c r="Q194" s="21">
        <v>0</v>
      </c>
      <c r="R194" s="21">
        <v>0</v>
      </c>
      <c r="S194" s="21">
        <v>0</v>
      </c>
      <c r="T194" s="21">
        <v>2.73</v>
      </c>
      <c r="U194" s="21">
        <v>554.11</v>
      </c>
      <c r="V194" s="21">
        <v>286.64</v>
      </c>
      <c r="W194" s="21">
        <v>19.920000000000002</v>
      </c>
      <c r="X194" s="21">
        <v>145</v>
      </c>
      <c r="Y194" s="21">
        <v>212.07</v>
      </c>
      <c r="Z194" s="21">
        <v>4.99</v>
      </c>
      <c r="AA194" s="21">
        <v>0</v>
      </c>
      <c r="AB194" s="21">
        <v>6.85</v>
      </c>
      <c r="AC194" s="21">
        <v>1.52</v>
      </c>
      <c r="AD194" s="21">
        <v>0.61</v>
      </c>
      <c r="AE194" s="21">
        <v>0.28000000000000003</v>
      </c>
      <c r="AF194" s="21">
        <v>0.14000000000000001</v>
      </c>
      <c r="AG194" s="21">
        <v>2.72</v>
      </c>
      <c r="AH194" s="21">
        <v>5.48</v>
      </c>
      <c r="AI194" s="21">
        <v>0</v>
      </c>
      <c r="AJ194" s="21">
        <v>0</v>
      </c>
      <c r="AK194" s="21">
        <v>440.36</v>
      </c>
      <c r="AL194" s="21">
        <v>343.33</v>
      </c>
      <c r="AM194" s="21">
        <v>556.04</v>
      </c>
      <c r="AN194" s="21">
        <v>395.58</v>
      </c>
      <c r="AO194" s="21">
        <v>238.84</v>
      </c>
      <c r="AP194" s="21">
        <v>298.55</v>
      </c>
      <c r="AQ194" s="21">
        <v>134.35</v>
      </c>
      <c r="AR194" s="21">
        <v>441.85</v>
      </c>
      <c r="AS194" s="21">
        <v>432.89</v>
      </c>
      <c r="AT194" s="21">
        <v>835.93</v>
      </c>
      <c r="AU194" s="21">
        <v>822.5</v>
      </c>
      <c r="AV194" s="21">
        <v>223.91</v>
      </c>
      <c r="AW194" s="21">
        <v>537.38</v>
      </c>
      <c r="AX194" s="21">
        <v>1686.79</v>
      </c>
      <c r="AY194" s="21">
        <v>0</v>
      </c>
      <c r="AZ194" s="21">
        <v>373.18</v>
      </c>
      <c r="BA194" s="21">
        <v>452.3</v>
      </c>
      <c r="BB194" s="21">
        <v>320.94</v>
      </c>
      <c r="BC194" s="21">
        <v>246.3</v>
      </c>
      <c r="BD194" s="21">
        <v>0</v>
      </c>
      <c r="BE194" s="21">
        <v>0</v>
      </c>
      <c r="BF194" s="21">
        <v>0</v>
      </c>
      <c r="BG194" s="21">
        <v>0</v>
      </c>
      <c r="BH194" s="21">
        <v>0</v>
      </c>
      <c r="BI194" s="21">
        <v>0.01</v>
      </c>
      <c r="BJ194" s="21">
        <v>0</v>
      </c>
      <c r="BK194" s="21">
        <v>0.4</v>
      </c>
      <c r="BL194" s="21">
        <v>0</v>
      </c>
      <c r="BM194" s="21">
        <v>0.03</v>
      </c>
      <c r="BN194" s="21">
        <v>0.01</v>
      </c>
      <c r="BO194" s="21">
        <v>0</v>
      </c>
      <c r="BP194" s="21">
        <v>0</v>
      </c>
      <c r="BQ194" s="21">
        <v>0</v>
      </c>
      <c r="BR194" s="21">
        <v>0.01</v>
      </c>
      <c r="BS194" s="21">
        <v>0.8</v>
      </c>
      <c r="BT194" s="21">
        <v>0.01</v>
      </c>
      <c r="BU194" s="21">
        <v>0</v>
      </c>
      <c r="BV194" s="21">
        <v>0.78</v>
      </c>
      <c r="BW194" s="21">
        <v>7.0000000000000007E-2</v>
      </c>
      <c r="BX194" s="21">
        <v>0</v>
      </c>
      <c r="BY194" s="21">
        <v>0</v>
      </c>
      <c r="BZ194" s="21">
        <v>0</v>
      </c>
      <c r="CA194" s="21">
        <v>0</v>
      </c>
      <c r="CB194" s="21">
        <v>124.27</v>
      </c>
      <c r="CC194" s="23"/>
      <c r="CE194" s="21">
        <v>1.1399999999999999</v>
      </c>
      <c r="CG194" s="21">
        <v>0</v>
      </c>
      <c r="CH194" s="21">
        <v>0</v>
      </c>
      <c r="CI194" s="21">
        <v>0</v>
      </c>
      <c r="CJ194" s="21">
        <v>0</v>
      </c>
      <c r="CK194" s="21">
        <v>0</v>
      </c>
      <c r="CL194" s="21">
        <v>0</v>
      </c>
      <c r="CM194" s="21">
        <v>0</v>
      </c>
      <c r="CN194" s="21">
        <v>0</v>
      </c>
      <c r="CO194" s="21">
        <v>0</v>
      </c>
      <c r="CP194" s="21">
        <v>0</v>
      </c>
      <c r="CQ194" s="21">
        <v>1.44</v>
      </c>
    </row>
    <row r="195" spans="1:95" s="21" customFormat="1" ht="15" x14ac:dyDescent="0.25">
      <c r="A195" s="21" t="s">
        <v>108</v>
      </c>
      <c r="B195" s="22" t="s">
        <v>122</v>
      </c>
      <c r="C195" s="23" t="str">
        <f>"200"</f>
        <v>200</v>
      </c>
      <c r="D195" s="23">
        <v>0</v>
      </c>
      <c r="E195" s="23">
        <v>0</v>
      </c>
      <c r="F195" s="23">
        <v>0</v>
      </c>
      <c r="G195" s="23">
        <v>0</v>
      </c>
      <c r="H195" s="23">
        <v>16.93</v>
      </c>
      <c r="I195" s="23">
        <v>65.738399999999999</v>
      </c>
      <c r="J195" s="21">
        <v>0</v>
      </c>
      <c r="K195" s="21">
        <v>0</v>
      </c>
      <c r="L195" s="21">
        <v>0</v>
      </c>
      <c r="M195" s="21">
        <v>0</v>
      </c>
      <c r="N195" s="21">
        <v>12.19</v>
      </c>
      <c r="O195" s="21">
        <v>4.7300000000000004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72</v>
      </c>
      <c r="AB195" s="21">
        <v>0</v>
      </c>
      <c r="AC195" s="21">
        <v>0</v>
      </c>
      <c r="AD195" s="21">
        <v>0</v>
      </c>
      <c r="AE195" s="21">
        <v>0.22</v>
      </c>
      <c r="AF195" s="21">
        <v>0.27</v>
      </c>
      <c r="AG195" s="21">
        <v>2.4</v>
      </c>
      <c r="AH195" s="21">
        <v>0</v>
      </c>
      <c r="AI195" s="21">
        <v>8</v>
      </c>
      <c r="AJ195" s="21">
        <v>0</v>
      </c>
      <c r="AK195" s="21">
        <v>0</v>
      </c>
      <c r="AL195" s="21">
        <v>0</v>
      </c>
      <c r="AM195" s="21">
        <v>0</v>
      </c>
      <c r="AN195" s="21">
        <v>0</v>
      </c>
      <c r="AO195" s="21">
        <v>0</v>
      </c>
      <c r="AP195" s="21">
        <v>0</v>
      </c>
      <c r="AQ195" s="21">
        <v>0</v>
      </c>
      <c r="AR195" s="21">
        <v>0</v>
      </c>
      <c r="AS195" s="21">
        <v>0</v>
      </c>
      <c r="AT195" s="21">
        <v>0</v>
      </c>
      <c r="AU195" s="21">
        <v>0</v>
      </c>
      <c r="AV195" s="21">
        <v>0</v>
      </c>
      <c r="AW195" s="21">
        <v>0</v>
      </c>
      <c r="AX195" s="21">
        <v>0</v>
      </c>
      <c r="AY195" s="21">
        <v>0</v>
      </c>
      <c r="AZ195" s="21">
        <v>0</v>
      </c>
      <c r="BA195" s="21">
        <v>0</v>
      </c>
      <c r="BB195" s="21">
        <v>0</v>
      </c>
      <c r="BC195" s="21">
        <v>0</v>
      </c>
      <c r="BD195" s="21">
        <v>0</v>
      </c>
      <c r="BE195" s="21">
        <v>0</v>
      </c>
      <c r="BF195" s="21">
        <v>0</v>
      </c>
      <c r="BG195" s="21">
        <v>0</v>
      </c>
      <c r="BH195" s="21">
        <v>0</v>
      </c>
      <c r="BI195" s="21">
        <v>0</v>
      </c>
      <c r="BJ195" s="21">
        <v>0</v>
      </c>
      <c r="BK195" s="21">
        <v>0</v>
      </c>
      <c r="BL195" s="21">
        <v>0</v>
      </c>
      <c r="BM195" s="21">
        <v>0</v>
      </c>
      <c r="BN195" s="21">
        <v>0</v>
      </c>
      <c r="BO195" s="21">
        <v>0</v>
      </c>
      <c r="BP195" s="21">
        <v>0</v>
      </c>
      <c r="BQ195" s="21">
        <v>0</v>
      </c>
      <c r="BR195" s="21">
        <v>0</v>
      </c>
      <c r="BS195" s="21">
        <v>0</v>
      </c>
      <c r="BT195" s="21">
        <v>0</v>
      </c>
      <c r="BU195" s="21">
        <v>0</v>
      </c>
      <c r="BV195" s="21">
        <v>0</v>
      </c>
      <c r="BW195" s="21">
        <v>0</v>
      </c>
      <c r="BX195" s="21">
        <v>0</v>
      </c>
      <c r="BY195" s="21">
        <v>0</v>
      </c>
      <c r="BZ195" s="21">
        <v>0</v>
      </c>
      <c r="CA195" s="21">
        <v>0</v>
      </c>
      <c r="CB195" s="21">
        <v>200</v>
      </c>
      <c r="CC195" s="23"/>
      <c r="CE195" s="21">
        <v>72</v>
      </c>
      <c r="CG195" s="21">
        <v>0</v>
      </c>
      <c r="CH195" s="21">
        <v>0</v>
      </c>
      <c r="CI195" s="21">
        <v>0</v>
      </c>
      <c r="CJ195" s="21">
        <v>0</v>
      </c>
      <c r="CK195" s="21">
        <v>0</v>
      </c>
      <c r="CL195" s="21">
        <v>0</v>
      </c>
      <c r="CM195" s="21">
        <v>0</v>
      </c>
      <c r="CN195" s="21">
        <v>0</v>
      </c>
      <c r="CO195" s="21">
        <v>0</v>
      </c>
      <c r="CP195" s="21">
        <v>0</v>
      </c>
      <c r="CQ195" s="21">
        <v>0</v>
      </c>
    </row>
    <row r="196" spans="1:95" s="21" customFormat="1" ht="15" x14ac:dyDescent="0.25">
      <c r="A196" s="21" t="s">
        <v>104</v>
      </c>
      <c r="B196" s="22" t="s">
        <v>130</v>
      </c>
      <c r="C196" s="23" t="str">
        <f>"50"</f>
        <v>50</v>
      </c>
      <c r="D196" s="23">
        <v>1.4</v>
      </c>
      <c r="E196" s="23">
        <v>0</v>
      </c>
      <c r="F196" s="23">
        <v>0.08</v>
      </c>
      <c r="G196" s="23">
        <v>0</v>
      </c>
      <c r="H196" s="23">
        <v>18.420000000000002</v>
      </c>
      <c r="I196" s="23">
        <v>80.515999999999991</v>
      </c>
      <c r="J196" s="21">
        <v>0.1</v>
      </c>
      <c r="K196" s="21">
        <v>0</v>
      </c>
      <c r="L196" s="21">
        <v>0</v>
      </c>
      <c r="M196" s="21">
        <v>0</v>
      </c>
      <c r="N196" s="21">
        <v>0.32</v>
      </c>
      <c r="O196" s="21">
        <v>17.3</v>
      </c>
      <c r="P196" s="21">
        <v>0.8</v>
      </c>
      <c r="Q196" s="21">
        <v>0</v>
      </c>
      <c r="R196" s="21">
        <v>0</v>
      </c>
      <c r="S196" s="21">
        <v>0.15</v>
      </c>
      <c r="T196" s="21">
        <v>0.85</v>
      </c>
      <c r="U196" s="21">
        <v>249.5</v>
      </c>
      <c r="V196" s="21">
        <v>46.5</v>
      </c>
      <c r="W196" s="21">
        <v>10</v>
      </c>
      <c r="X196" s="21">
        <v>7</v>
      </c>
      <c r="Y196" s="21">
        <v>32.5</v>
      </c>
      <c r="Z196" s="21">
        <v>0.55000000000000004</v>
      </c>
      <c r="AA196" s="21">
        <v>0</v>
      </c>
      <c r="AB196" s="21">
        <v>0</v>
      </c>
      <c r="AC196" s="21">
        <v>0</v>
      </c>
      <c r="AD196" s="21">
        <v>0.55000000000000004</v>
      </c>
      <c r="AE196" s="21">
        <v>0.06</v>
      </c>
      <c r="AF196" s="21">
        <v>0.02</v>
      </c>
      <c r="AG196" s="21">
        <v>0.45</v>
      </c>
      <c r="AH196" s="21">
        <v>1.1000000000000001</v>
      </c>
      <c r="AI196" s="21">
        <v>0</v>
      </c>
      <c r="AJ196" s="21">
        <v>0</v>
      </c>
      <c r="AK196" s="21">
        <v>174</v>
      </c>
      <c r="AL196" s="21">
        <v>159</v>
      </c>
      <c r="AM196" s="21">
        <v>297</v>
      </c>
      <c r="AN196" s="21">
        <v>94.5</v>
      </c>
      <c r="AO196" s="21">
        <v>57</v>
      </c>
      <c r="AP196" s="21">
        <v>115.5</v>
      </c>
      <c r="AQ196" s="21">
        <v>37</v>
      </c>
      <c r="AR196" s="21">
        <v>184</v>
      </c>
      <c r="AS196" s="21">
        <v>121.5</v>
      </c>
      <c r="AT196" s="21">
        <v>147.5</v>
      </c>
      <c r="AU196" s="21">
        <v>126</v>
      </c>
      <c r="AV196" s="21">
        <v>74</v>
      </c>
      <c r="AW196" s="21">
        <v>129</v>
      </c>
      <c r="AX196" s="21">
        <v>1127</v>
      </c>
      <c r="AY196" s="21">
        <v>0</v>
      </c>
      <c r="AZ196" s="21">
        <v>354.5</v>
      </c>
      <c r="BA196" s="21">
        <v>184</v>
      </c>
      <c r="BB196" s="21">
        <v>93.5</v>
      </c>
      <c r="BC196" s="21">
        <v>73.5</v>
      </c>
      <c r="BD196" s="21">
        <v>0</v>
      </c>
      <c r="BE196" s="21">
        <v>0</v>
      </c>
      <c r="BF196" s="21">
        <v>0</v>
      </c>
      <c r="BG196" s="21">
        <v>0</v>
      </c>
      <c r="BH196" s="21">
        <v>0</v>
      </c>
      <c r="BI196" s="21">
        <v>0.05</v>
      </c>
      <c r="BJ196" s="21">
        <v>0</v>
      </c>
      <c r="BK196" s="21">
        <v>0.01</v>
      </c>
      <c r="BL196" s="21">
        <v>0</v>
      </c>
      <c r="BM196" s="21">
        <v>0</v>
      </c>
      <c r="BN196" s="21">
        <v>0.05</v>
      </c>
      <c r="BO196" s="21">
        <v>0</v>
      </c>
      <c r="BP196" s="21">
        <v>0</v>
      </c>
      <c r="BQ196" s="21">
        <v>0</v>
      </c>
      <c r="BR196" s="21">
        <v>0.01</v>
      </c>
      <c r="BS196" s="21">
        <v>0.04</v>
      </c>
      <c r="BT196" s="21">
        <v>0</v>
      </c>
      <c r="BU196" s="21">
        <v>0</v>
      </c>
      <c r="BV196" s="21">
        <v>0.18</v>
      </c>
      <c r="BW196" s="21">
        <v>0.01</v>
      </c>
      <c r="BX196" s="21">
        <v>0</v>
      </c>
      <c r="BY196" s="21">
        <v>0</v>
      </c>
      <c r="BZ196" s="21">
        <v>0</v>
      </c>
      <c r="CA196" s="21">
        <v>0</v>
      </c>
      <c r="CB196" s="21">
        <v>18.899999999999999</v>
      </c>
      <c r="CC196" s="23"/>
      <c r="CE196" s="21">
        <v>0</v>
      </c>
      <c r="CG196" s="21">
        <v>0</v>
      </c>
      <c r="CH196" s="21">
        <v>0</v>
      </c>
      <c r="CI196" s="21">
        <v>0</v>
      </c>
      <c r="CJ196" s="21">
        <v>0</v>
      </c>
      <c r="CK196" s="21">
        <v>0</v>
      </c>
      <c r="CL196" s="21">
        <v>0</v>
      </c>
      <c r="CM196" s="21">
        <v>0</v>
      </c>
      <c r="CN196" s="21">
        <v>0</v>
      </c>
      <c r="CO196" s="21">
        <v>0</v>
      </c>
      <c r="CP196" s="21">
        <v>0</v>
      </c>
      <c r="CQ196" s="21">
        <v>0</v>
      </c>
    </row>
    <row r="197" spans="1:95" s="21" customFormat="1" ht="15" x14ac:dyDescent="0.25">
      <c r="A197" s="18" t="s">
        <v>109</v>
      </c>
      <c r="B197" s="22" t="s">
        <v>131</v>
      </c>
      <c r="C197" s="23" t="str">
        <f>"40"</f>
        <v>40</v>
      </c>
      <c r="D197" s="23">
        <v>0.51</v>
      </c>
      <c r="E197" s="23">
        <v>0</v>
      </c>
      <c r="F197" s="23">
        <v>0.25</v>
      </c>
      <c r="G197" s="23">
        <v>0</v>
      </c>
      <c r="H197" s="23">
        <v>7.48</v>
      </c>
      <c r="I197" s="23">
        <v>35.414000000000001</v>
      </c>
      <c r="J197" s="21">
        <v>0.08</v>
      </c>
      <c r="K197" s="21">
        <v>0</v>
      </c>
      <c r="L197" s="21">
        <v>0</v>
      </c>
      <c r="M197" s="21">
        <v>0</v>
      </c>
      <c r="N197" s="21">
        <v>0.19</v>
      </c>
      <c r="O197" s="21">
        <v>6.96</v>
      </c>
      <c r="P197" s="21">
        <v>0.33</v>
      </c>
      <c r="Q197" s="21">
        <v>0</v>
      </c>
      <c r="R197" s="21">
        <v>0</v>
      </c>
      <c r="S197" s="21">
        <v>0.4</v>
      </c>
      <c r="T197" s="21">
        <v>0</v>
      </c>
      <c r="U197" s="21">
        <v>244</v>
      </c>
      <c r="V197" s="21">
        <v>98</v>
      </c>
      <c r="W197" s="21">
        <v>14</v>
      </c>
      <c r="X197" s="21">
        <v>18.8</v>
      </c>
      <c r="Y197" s="21">
        <v>63.2</v>
      </c>
      <c r="Z197" s="21">
        <v>1.56</v>
      </c>
      <c r="AA197" s="21">
        <v>0</v>
      </c>
      <c r="AB197" s="21">
        <v>2</v>
      </c>
      <c r="AC197" s="21">
        <v>0.4</v>
      </c>
      <c r="AD197" s="21">
        <v>0.56000000000000005</v>
      </c>
      <c r="AE197" s="21">
        <v>7.0000000000000007E-2</v>
      </c>
      <c r="AF197" s="21">
        <v>0.03</v>
      </c>
      <c r="AG197" s="21">
        <v>0.28000000000000003</v>
      </c>
      <c r="AH197" s="21">
        <v>0.8</v>
      </c>
      <c r="AI197" s="21">
        <v>0</v>
      </c>
      <c r="AJ197" s="21">
        <v>0</v>
      </c>
      <c r="AK197" s="21">
        <v>128.80000000000001</v>
      </c>
      <c r="AL197" s="21">
        <v>99.2</v>
      </c>
      <c r="AM197" s="21">
        <v>170.8</v>
      </c>
      <c r="AN197" s="21">
        <v>89.2</v>
      </c>
      <c r="AO197" s="21">
        <v>37.200000000000003</v>
      </c>
      <c r="AP197" s="21">
        <v>79.2</v>
      </c>
      <c r="AQ197" s="21">
        <v>32</v>
      </c>
      <c r="AR197" s="21">
        <v>148.4</v>
      </c>
      <c r="AS197" s="21">
        <v>118.8</v>
      </c>
      <c r="AT197" s="21">
        <v>116.4</v>
      </c>
      <c r="AU197" s="21">
        <v>185.6</v>
      </c>
      <c r="AV197" s="21">
        <v>49.6</v>
      </c>
      <c r="AW197" s="21">
        <v>124</v>
      </c>
      <c r="AX197" s="21">
        <v>611.6</v>
      </c>
      <c r="AY197" s="21">
        <v>0</v>
      </c>
      <c r="AZ197" s="21">
        <v>210.4</v>
      </c>
      <c r="BA197" s="21">
        <v>116.4</v>
      </c>
      <c r="BB197" s="21">
        <v>72</v>
      </c>
      <c r="BC197" s="21">
        <v>52</v>
      </c>
      <c r="BD197" s="21">
        <v>0</v>
      </c>
      <c r="BE197" s="21">
        <v>0</v>
      </c>
      <c r="BF197" s="21">
        <v>0</v>
      </c>
      <c r="BG197" s="21">
        <v>0</v>
      </c>
      <c r="BH197" s="21">
        <v>0</v>
      </c>
      <c r="BI197" s="21">
        <v>0</v>
      </c>
      <c r="BJ197" s="21">
        <v>0</v>
      </c>
      <c r="BK197" s="21">
        <v>0.06</v>
      </c>
      <c r="BL197" s="21">
        <v>0</v>
      </c>
      <c r="BM197" s="21">
        <v>0</v>
      </c>
      <c r="BN197" s="21">
        <v>0.01</v>
      </c>
      <c r="BO197" s="21">
        <v>0</v>
      </c>
      <c r="BP197" s="21">
        <v>0</v>
      </c>
      <c r="BQ197" s="21">
        <v>0</v>
      </c>
      <c r="BR197" s="21">
        <v>0</v>
      </c>
      <c r="BS197" s="21">
        <v>0.04</v>
      </c>
      <c r="BT197" s="21">
        <v>0</v>
      </c>
      <c r="BU197" s="21">
        <v>0</v>
      </c>
      <c r="BV197" s="21">
        <v>0.19</v>
      </c>
      <c r="BW197" s="21">
        <v>0.03</v>
      </c>
      <c r="BX197" s="21">
        <v>0</v>
      </c>
      <c r="BY197" s="21">
        <v>0</v>
      </c>
      <c r="BZ197" s="21">
        <v>0</v>
      </c>
      <c r="CA197" s="21">
        <v>0</v>
      </c>
      <c r="CB197" s="21">
        <v>18.8</v>
      </c>
      <c r="CC197" s="23"/>
      <c r="CE197" s="21">
        <v>0.33</v>
      </c>
      <c r="CG197" s="21">
        <v>0</v>
      </c>
      <c r="CH197" s="21">
        <v>0</v>
      </c>
      <c r="CI197" s="21">
        <v>0</v>
      </c>
      <c r="CJ197" s="21">
        <v>0</v>
      </c>
      <c r="CK197" s="21">
        <v>0</v>
      </c>
      <c r="CL197" s="21">
        <v>0</v>
      </c>
      <c r="CM197" s="21">
        <v>0</v>
      </c>
      <c r="CN197" s="21">
        <v>0</v>
      </c>
      <c r="CO197" s="21">
        <v>0</v>
      </c>
      <c r="CP197" s="21">
        <v>0</v>
      </c>
      <c r="CQ197" s="21">
        <v>0</v>
      </c>
    </row>
    <row r="198" spans="1:95" s="18" customFormat="1" ht="15" x14ac:dyDescent="0.25">
      <c r="A198" s="27"/>
      <c r="B198" s="19" t="s">
        <v>137</v>
      </c>
      <c r="C198" s="20" t="str">
        <f>"100"</f>
        <v>100</v>
      </c>
      <c r="D198" s="20">
        <v>0.36</v>
      </c>
      <c r="E198" s="20">
        <v>0</v>
      </c>
      <c r="F198" s="20">
        <v>0.3</v>
      </c>
      <c r="G198" s="20">
        <v>0.3</v>
      </c>
      <c r="H198" s="20">
        <v>11.6</v>
      </c>
      <c r="I198" s="20">
        <v>47.62</v>
      </c>
      <c r="J198" s="18">
        <v>0.1</v>
      </c>
      <c r="K198" s="18">
        <v>0</v>
      </c>
      <c r="L198" s="18">
        <v>0</v>
      </c>
      <c r="M198" s="18">
        <v>0</v>
      </c>
      <c r="N198" s="18">
        <v>9</v>
      </c>
      <c r="O198" s="18">
        <v>0.8</v>
      </c>
      <c r="P198" s="18">
        <v>1.8</v>
      </c>
      <c r="Q198" s="18">
        <v>0</v>
      </c>
      <c r="R198" s="18">
        <v>0</v>
      </c>
      <c r="S198" s="18">
        <v>0.8</v>
      </c>
      <c r="T198" s="18">
        <v>0.5</v>
      </c>
      <c r="U198" s="18">
        <v>15.6</v>
      </c>
      <c r="V198" s="18">
        <v>152.9</v>
      </c>
      <c r="W198" s="18">
        <v>12.8</v>
      </c>
      <c r="X198" s="18">
        <v>6.75</v>
      </c>
      <c r="Y198" s="18">
        <v>7.7</v>
      </c>
      <c r="Z198" s="18">
        <v>1.76</v>
      </c>
      <c r="AA198" s="18">
        <v>0</v>
      </c>
      <c r="AB198" s="18">
        <v>30</v>
      </c>
      <c r="AC198" s="18">
        <v>5</v>
      </c>
      <c r="AD198" s="18">
        <v>0.2</v>
      </c>
      <c r="AE198" s="18">
        <v>0.02</v>
      </c>
      <c r="AF198" s="18">
        <v>0.01</v>
      </c>
      <c r="AG198" s="18">
        <v>0.24</v>
      </c>
      <c r="AH198" s="18">
        <v>0.4</v>
      </c>
      <c r="AI198" s="18">
        <v>3</v>
      </c>
      <c r="AJ198" s="18">
        <v>0</v>
      </c>
      <c r="AK198" s="18">
        <v>10.8</v>
      </c>
      <c r="AL198" s="18">
        <v>11.7</v>
      </c>
      <c r="AM198" s="18">
        <v>17.100000000000001</v>
      </c>
      <c r="AN198" s="18">
        <v>16.2</v>
      </c>
      <c r="AO198" s="18">
        <v>2.7</v>
      </c>
      <c r="AP198" s="18">
        <v>9.9</v>
      </c>
      <c r="AQ198" s="18">
        <v>2.7</v>
      </c>
      <c r="AR198" s="18">
        <v>8.1</v>
      </c>
      <c r="AS198" s="18">
        <v>15.3</v>
      </c>
      <c r="AT198" s="18">
        <v>9</v>
      </c>
      <c r="AU198" s="18">
        <v>70.2</v>
      </c>
      <c r="AV198" s="18">
        <v>6.3</v>
      </c>
      <c r="AW198" s="18">
        <v>12.6</v>
      </c>
      <c r="AX198" s="18">
        <v>37.799999999999997</v>
      </c>
      <c r="AY198" s="18">
        <v>0</v>
      </c>
      <c r="AZ198" s="18">
        <v>11.7</v>
      </c>
      <c r="BA198" s="18">
        <v>14.4</v>
      </c>
      <c r="BB198" s="18">
        <v>5.4</v>
      </c>
      <c r="BC198" s="18">
        <v>4.5</v>
      </c>
      <c r="BD198" s="18">
        <v>0</v>
      </c>
      <c r="BE198" s="18">
        <v>0</v>
      </c>
      <c r="BF198" s="18">
        <v>0</v>
      </c>
      <c r="BG198" s="18">
        <v>0</v>
      </c>
      <c r="BH198" s="18">
        <v>0</v>
      </c>
      <c r="BI198" s="18">
        <v>0</v>
      </c>
      <c r="BJ198" s="18">
        <v>0</v>
      </c>
      <c r="BK198" s="18">
        <v>0</v>
      </c>
      <c r="BL198" s="18">
        <v>0</v>
      </c>
      <c r="BM198" s="18">
        <v>0</v>
      </c>
      <c r="BN198" s="18">
        <v>0</v>
      </c>
      <c r="BO198" s="18">
        <v>0</v>
      </c>
      <c r="BP198" s="18">
        <v>0</v>
      </c>
      <c r="BQ198" s="18">
        <v>0</v>
      </c>
      <c r="BR198" s="18">
        <v>0</v>
      </c>
      <c r="BS198" s="18">
        <v>0</v>
      </c>
      <c r="BT198" s="18">
        <v>0</v>
      </c>
      <c r="BU198" s="18">
        <v>0</v>
      </c>
      <c r="BV198" s="18">
        <v>0</v>
      </c>
      <c r="BW198" s="18">
        <v>0</v>
      </c>
      <c r="BX198" s="18">
        <v>0</v>
      </c>
      <c r="BY198" s="18">
        <v>0</v>
      </c>
      <c r="BZ198" s="18">
        <v>0</v>
      </c>
      <c r="CA198" s="18">
        <v>0</v>
      </c>
      <c r="CB198" s="18">
        <v>86.3</v>
      </c>
      <c r="CC198" s="20"/>
      <c r="CE198" s="18">
        <v>5</v>
      </c>
      <c r="CG198" s="18">
        <v>0</v>
      </c>
      <c r="CH198" s="18">
        <v>0</v>
      </c>
      <c r="CI198" s="18">
        <v>0</v>
      </c>
      <c r="CJ198" s="18">
        <v>0</v>
      </c>
      <c r="CK198" s="18">
        <v>0</v>
      </c>
      <c r="CL198" s="18">
        <v>0</v>
      </c>
      <c r="CM198" s="18">
        <v>0</v>
      </c>
      <c r="CN198" s="18">
        <v>0</v>
      </c>
      <c r="CO198" s="18">
        <v>0</v>
      </c>
      <c r="CP198" s="18">
        <v>0</v>
      </c>
      <c r="CQ198" s="18">
        <v>0</v>
      </c>
    </row>
    <row r="199" spans="1:95" s="26" customFormat="1" ht="15" x14ac:dyDescent="0.25">
      <c r="A199" s="5"/>
      <c r="B199" s="24" t="s">
        <v>91</v>
      </c>
      <c r="C199" s="25"/>
      <c r="D199" s="25">
        <v>20.170000000000002</v>
      </c>
      <c r="E199" s="25">
        <v>6.83</v>
      </c>
      <c r="F199" s="25">
        <v>25.64</v>
      </c>
      <c r="G199" s="25">
        <v>2.9</v>
      </c>
      <c r="H199" s="25">
        <v>135.84</v>
      </c>
      <c r="I199" s="25">
        <v>830.18</v>
      </c>
      <c r="J199" s="26">
        <v>9.08</v>
      </c>
      <c r="K199" s="26">
        <v>10.08</v>
      </c>
      <c r="L199" s="26">
        <v>1.96</v>
      </c>
      <c r="M199" s="26">
        <v>0</v>
      </c>
      <c r="N199" s="26">
        <v>34.770000000000003</v>
      </c>
      <c r="O199" s="26">
        <v>84.98</v>
      </c>
      <c r="P199" s="26">
        <v>16.100000000000001</v>
      </c>
      <c r="Q199" s="26">
        <v>0</v>
      </c>
      <c r="R199" s="26">
        <v>0</v>
      </c>
      <c r="S199" s="26">
        <v>2.0299999999999998</v>
      </c>
      <c r="T199" s="26">
        <v>9.1</v>
      </c>
      <c r="U199" s="26">
        <v>1987.29</v>
      </c>
      <c r="V199" s="26">
        <v>1333.62</v>
      </c>
      <c r="W199" s="26">
        <v>156.13</v>
      </c>
      <c r="X199" s="26">
        <v>233.47</v>
      </c>
      <c r="Y199" s="26">
        <v>521.17999999999995</v>
      </c>
      <c r="Z199" s="26">
        <v>11.93</v>
      </c>
      <c r="AA199" s="26">
        <v>81</v>
      </c>
      <c r="AB199" s="26">
        <v>3651.44</v>
      </c>
      <c r="AC199" s="26">
        <v>734.47</v>
      </c>
      <c r="AD199" s="26">
        <v>9.5399999999999991</v>
      </c>
      <c r="AE199" s="26">
        <v>0.75</v>
      </c>
      <c r="AF199" s="26">
        <v>0.62</v>
      </c>
      <c r="AG199" s="26">
        <v>10.050000000000001</v>
      </c>
      <c r="AH199" s="26">
        <v>16.34</v>
      </c>
      <c r="AI199" s="26">
        <v>63.79</v>
      </c>
      <c r="AJ199" s="26">
        <v>0</v>
      </c>
      <c r="AK199" s="26">
        <v>1531.66</v>
      </c>
      <c r="AL199" s="26">
        <v>1220.31</v>
      </c>
      <c r="AM199" s="26">
        <v>2124.0300000000002</v>
      </c>
      <c r="AN199" s="26">
        <v>1717.27</v>
      </c>
      <c r="AO199" s="26">
        <v>658.65</v>
      </c>
      <c r="AP199" s="26">
        <v>1102.8</v>
      </c>
      <c r="AQ199" s="26">
        <v>367.3</v>
      </c>
      <c r="AR199" s="26">
        <v>1417.29</v>
      </c>
      <c r="AS199" s="26">
        <v>1516.61</v>
      </c>
      <c r="AT199" s="26">
        <v>1946.88</v>
      </c>
      <c r="AU199" s="26">
        <v>2641.5</v>
      </c>
      <c r="AV199" s="26">
        <v>854.93</v>
      </c>
      <c r="AW199" s="26">
        <v>1495.72</v>
      </c>
      <c r="AX199" s="26">
        <v>6195.84</v>
      </c>
      <c r="AY199" s="26">
        <v>180.01</v>
      </c>
      <c r="AZ199" s="26">
        <v>1571.85</v>
      </c>
      <c r="BA199" s="26">
        <v>1389.16</v>
      </c>
      <c r="BB199" s="26">
        <v>1000.75</v>
      </c>
      <c r="BC199" s="26">
        <v>588.39</v>
      </c>
      <c r="BD199" s="26">
        <v>0</v>
      </c>
      <c r="BE199" s="26">
        <v>0</v>
      </c>
      <c r="BF199" s="26">
        <v>0</v>
      </c>
      <c r="BG199" s="26">
        <v>0</v>
      </c>
      <c r="BH199" s="26">
        <v>0</v>
      </c>
      <c r="BI199" s="26">
        <v>0.06</v>
      </c>
      <c r="BJ199" s="26">
        <v>0</v>
      </c>
      <c r="BK199" s="26">
        <v>1.38</v>
      </c>
      <c r="BL199" s="26">
        <v>0</v>
      </c>
      <c r="BM199" s="26">
        <v>0.62</v>
      </c>
      <c r="BN199" s="26">
        <v>0.1</v>
      </c>
      <c r="BO199" s="26">
        <v>0.1</v>
      </c>
      <c r="BP199" s="26">
        <v>0</v>
      </c>
      <c r="BQ199" s="26">
        <v>0</v>
      </c>
      <c r="BR199" s="26">
        <v>0.03</v>
      </c>
      <c r="BS199" s="26">
        <v>4.28</v>
      </c>
      <c r="BT199" s="26">
        <v>0.01</v>
      </c>
      <c r="BU199" s="26">
        <v>0</v>
      </c>
      <c r="BV199" s="26">
        <v>10.15</v>
      </c>
      <c r="BW199" s="26">
        <v>0.12</v>
      </c>
      <c r="BX199" s="26">
        <v>0</v>
      </c>
      <c r="BY199" s="26">
        <v>0</v>
      </c>
      <c r="BZ199" s="26">
        <v>0</v>
      </c>
      <c r="CA199" s="26">
        <v>0</v>
      </c>
      <c r="CB199" s="26">
        <v>917.07</v>
      </c>
      <c r="CC199" s="25"/>
      <c r="CD199" s="26">
        <f>$I$30/$I$42*100</f>
        <v>0</v>
      </c>
      <c r="CE199" s="26">
        <v>689.57</v>
      </c>
      <c r="CG199" s="26">
        <v>0</v>
      </c>
      <c r="CH199" s="26">
        <v>0</v>
      </c>
      <c r="CI199" s="26">
        <v>0</v>
      </c>
      <c r="CJ199" s="26">
        <v>0</v>
      </c>
      <c r="CK199" s="26">
        <v>0</v>
      </c>
      <c r="CL199" s="26">
        <v>0</v>
      </c>
      <c r="CM199" s="26">
        <v>0</v>
      </c>
      <c r="CN199" s="26">
        <v>0</v>
      </c>
      <c r="CO199" s="26">
        <v>0</v>
      </c>
      <c r="CP199" s="26">
        <v>1.4</v>
      </c>
      <c r="CQ199" s="26">
        <v>3.72</v>
      </c>
    </row>
    <row r="200" spans="1:95" s="5" customFormat="1" ht="15" x14ac:dyDescent="0.25">
      <c r="A200" s="13"/>
      <c r="B200" s="17" t="s">
        <v>92</v>
      </c>
      <c r="C200" s="11"/>
      <c r="D200" s="11"/>
      <c r="E200" s="11"/>
      <c r="F200" s="11"/>
      <c r="G200" s="11"/>
      <c r="H200" s="11"/>
      <c r="I200" s="11"/>
      <c r="CC200" s="11"/>
    </row>
    <row r="201" spans="1:95" s="21" customFormat="1" ht="15" x14ac:dyDescent="0.25">
      <c r="A201" s="18" t="s">
        <v>205</v>
      </c>
      <c r="B201" s="22" t="s">
        <v>206</v>
      </c>
      <c r="C201" s="23" t="str">
        <f>"190"</f>
        <v>190</v>
      </c>
      <c r="D201" s="23">
        <v>15.56</v>
      </c>
      <c r="E201" s="23">
        <v>0.67</v>
      </c>
      <c r="F201" s="23">
        <v>12.52</v>
      </c>
      <c r="G201" s="23">
        <v>0.17</v>
      </c>
      <c r="H201" s="23">
        <v>36.04</v>
      </c>
      <c r="I201" s="23">
        <v>319.53552230000003</v>
      </c>
      <c r="J201" s="21">
        <v>3.05</v>
      </c>
      <c r="K201" s="21">
        <v>0.13</v>
      </c>
      <c r="L201" s="21">
        <v>3.02</v>
      </c>
      <c r="M201" s="21">
        <v>0</v>
      </c>
      <c r="N201" s="21">
        <v>23.52</v>
      </c>
      <c r="O201" s="21">
        <v>11.91</v>
      </c>
      <c r="P201" s="21">
        <v>0.61</v>
      </c>
      <c r="Q201" s="21">
        <v>0</v>
      </c>
      <c r="R201" s="21">
        <v>0</v>
      </c>
      <c r="S201" s="21">
        <v>1.73</v>
      </c>
      <c r="T201" s="21">
        <v>3.71</v>
      </c>
      <c r="U201" s="21">
        <v>705.78</v>
      </c>
      <c r="V201" s="21">
        <v>210.87</v>
      </c>
      <c r="W201" s="21">
        <v>258.10000000000002</v>
      </c>
      <c r="X201" s="21">
        <v>37.520000000000003</v>
      </c>
      <c r="Y201" s="21">
        <v>318.35000000000002</v>
      </c>
      <c r="Z201" s="21">
        <v>0.93</v>
      </c>
      <c r="AA201" s="21">
        <v>83.6</v>
      </c>
      <c r="AB201" s="21">
        <v>47.04</v>
      </c>
      <c r="AC201" s="21">
        <v>96.21</v>
      </c>
      <c r="AD201" s="21">
        <v>0.5</v>
      </c>
      <c r="AE201" s="21">
        <v>0.08</v>
      </c>
      <c r="AF201" s="21">
        <v>0.44</v>
      </c>
      <c r="AG201" s="21">
        <v>0.9</v>
      </c>
      <c r="AH201" s="21">
        <v>6.35</v>
      </c>
      <c r="AI201" s="21">
        <v>0.54</v>
      </c>
      <c r="AJ201" s="21">
        <v>0</v>
      </c>
      <c r="AK201" s="21">
        <v>123.2</v>
      </c>
      <c r="AL201" s="21">
        <v>107.52</v>
      </c>
      <c r="AM201" s="21">
        <v>193.97</v>
      </c>
      <c r="AN201" s="21">
        <v>90.24</v>
      </c>
      <c r="AO201" s="21">
        <v>48.22</v>
      </c>
      <c r="AP201" s="21">
        <v>85.63</v>
      </c>
      <c r="AQ201" s="21">
        <v>30.28</v>
      </c>
      <c r="AR201" s="21">
        <v>125.56</v>
      </c>
      <c r="AS201" s="21">
        <v>94.52</v>
      </c>
      <c r="AT201" s="21">
        <v>120.07</v>
      </c>
      <c r="AU201" s="21">
        <v>128.28</v>
      </c>
      <c r="AV201" s="21">
        <v>53.81</v>
      </c>
      <c r="AW201" s="21">
        <v>83.49</v>
      </c>
      <c r="AX201" s="21">
        <v>634.85</v>
      </c>
      <c r="AY201" s="21">
        <v>0.71</v>
      </c>
      <c r="AZ201" s="21">
        <v>197.25</v>
      </c>
      <c r="BA201" s="21">
        <v>138.26</v>
      </c>
      <c r="BB201" s="21">
        <v>71.040000000000006</v>
      </c>
      <c r="BC201" s="21">
        <v>52.31</v>
      </c>
      <c r="BD201" s="21">
        <v>0.19</v>
      </c>
      <c r="BE201" s="21">
        <v>0.04</v>
      </c>
      <c r="BF201" s="21">
        <v>0.04</v>
      </c>
      <c r="BG201" s="21">
        <v>0.1</v>
      </c>
      <c r="BH201" s="21">
        <v>0.12</v>
      </c>
      <c r="BI201" s="21">
        <v>0.4</v>
      </c>
      <c r="BJ201" s="21">
        <v>0</v>
      </c>
      <c r="BK201" s="21">
        <v>1.25</v>
      </c>
      <c r="BL201" s="21">
        <v>0</v>
      </c>
      <c r="BM201" s="21">
        <v>0.38</v>
      </c>
      <c r="BN201" s="21">
        <v>0</v>
      </c>
      <c r="BO201" s="21">
        <v>0</v>
      </c>
      <c r="BP201" s="21">
        <v>0</v>
      </c>
      <c r="BQ201" s="21">
        <v>0</v>
      </c>
      <c r="BR201" s="21">
        <v>0.14000000000000001</v>
      </c>
      <c r="BS201" s="21">
        <v>1.1499999999999999</v>
      </c>
      <c r="BT201" s="21">
        <v>0</v>
      </c>
      <c r="BU201" s="21">
        <v>0</v>
      </c>
      <c r="BV201" s="21">
        <v>0.04</v>
      </c>
      <c r="BW201" s="21">
        <v>0</v>
      </c>
      <c r="BX201" s="21">
        <v>0</v>
      </c>
      <c r="BY201" s="21">
        <v>0</v>
      </c>
      <c r="BZ201" s="21">
        <v>0</v>
      </c>
      <c r="CA201" s="21">
        <v>0</v>
      </c>
      <c r="CB201" s="21">
        <v>130.1</v>
      </c>
      <c r="CC201" s="23"/>
      <c r="CE201" s="21">
        <v>91.44</v>
      </c>
      <c r="CG201" s="21">
        <v>2.7</v>
      </c>
      <c r="CH201" s="21">
        <v>2.7</v>
      </c>
      <c r="CI201" s="21">
        <v>2.7</v>
      </c>
      <c r="CJ201" s="21">
        <v>0.12</v>
      </c>
      <c r="CK201" s="21">
        <v>0.12</v>
      </c>
      <c r="CL201" s="21">
        <v>0.12</v>
      </c>
      <c r="CM201" s="21">
        <v>0.6</v>
      </c>
      <c r="CN201" s="21">
        <v>0.6</v>
      </c>
      <c r="CO201" s="21">
        <v>0.6</v>
      </c>
      <c r="CP201" s="21">
        <v>16</v>
      </c>
      <c r="CQ201" s="21">
        <v>1.81</v>
      </c>
    </row>
    <row r="202" spans="1:95" s="18" customFormat="1" ht="15" x14ac:dyDescent="0.25">
      <c r="A202" s="18" t="s">
        <v>207</v>
      </c>
      <c r="B202" s="19" t="s">
        <v>189</v>
      </c>
      <c r="C202" s="20" t="str">
        <f>"180"</f>
        <v>180</v>
      </c>
      <c r="D202" s="20">
        <v>7.0000000000000007E-2</v>
      </c>
      <c r="E202" s="20">
        <v>0</v>
      </c>
      <c r="F202" s="20">
        <v>0.02</v>
      </c>
      <c r="G202" s="20">
        <v>0.02</v>
      </c>
      <c r="H202" s="20">
        <v>8.2200000000000006</v>
      </c>
      <c r="I202" s="20">
        <v>31.597754399999996</v>
      </c>
      <c r="J202" s="18">
        <v>0</v>
      </c>
      <c r="K202" s="18">
        <v>0</v>
      </c>
      <c r="L202" s="18">
        <v>0</v>
      </c>
      <c r="M202" s="18">
        <v>0</v>
      </c>
      <c r="N202" s="18">
        <v>8.19</v>
      </c>
      <c r="O202" s="18">
        <v>0</v>
      </c>
      <c r="P202" s="18">
        <v>0.04</v>
      </c>
      <c r="Q202" s="18">
        <v>0</v>
      </c>
      <c r="R202" s="18">
        <v>0</v>
      </c>
      <c r="S202" s="18">
        <v>0</v>
      </c>
      <c r="T202" s="18">
        <v>0.03</v>
      </c>
      <c r="U202" s="18">
        <v>0.09</v>
      </c>
      <c r="V202" s="18">
        <v>0.24</v>
      </c>
      <c r="W202" s="18">
        <v>0.24</v>
      </c>
      <c r="X202" s="18">
        <v>0</v>
      </c>
      <c r="Y202" s="18">
        <v>0</v>
      </c>
      <c r="Z202" s="18">
        <v>0.02</v>
      </c>
      <c r="AA202" s="18">
        <v>0</v>
      </c>
      <c r="AB202" s="18">
        <v>0</v>
      </c>
      <c r="AC202" s="18">
        <v>0</v>
      </c>
      <c r="AD202" s="18">
        <v>0</v>
      </c>
      <c r="AE202" s="18">
        <v>0</v>
      </c>
      <c r="AF202" s="18">
        <v>0</v>
      </c>
      <c r="AG202" s="18">
        <v>0</v>
      </c>
      <c r="AH202" s="18">
        <v>0</v>
      </c>
      <c r="AI202" s="18">
        <v>0</v>
      </c>
      <c r="AJ202" s="18">
        <v>0</v>
      </c>
      <c r="AK202" s="18">
        <v>0</v>
      </c>
      <c r="AL202" s="18">
        <v>0</v>
      </c>
      <c r="AM202" s="18">
        <v>0</v>
      </c>
      <c r="AN202" s="18">
        <v>0</v>
      </c>
      <c r="AO202" s="18">
        <v>0</v>
      </c>
      <c r="AP202" s="18">
        <v>0</v>
      </c>
      <c r="AQ202" s="18">
        <v>0</v>
      </c>
      <c r="AR202" s="18">
        <v>0</v>
      </c>
      <c r="AS202" s="18">
        <v>0</v>
      </c>
      <c r="AT202" s="18">
        <v>0</v>
      </c>
      <c r="AU202" s="18">
        <v>0</v>
      </c>
      <c r="AV202" s="18">
        <v>0</v>
      </c>
      <c r="AW202" s="18">
        <v>0</v>
      </c>
      <c r="AX202" s="18">
        <v>0</v>
      </c>
      <c r="AY202" s="18">
        <v>0</v>
      </c>
      <c r="AZ202" s="18">
        <v>0</v>
      </c>
      <c r="BA202" s="18">
        <v>0</v>
      </c>
      <c r="BB202" s="18">
        <v>0</v>
      </c>
      <c r="BC202" s="18">
        <v>0</v>
      </c>
      <c r="BD202" s="18">
        <v>0</v>
      </c>
      <c r="BE202" s="18">
        <v>0</v>
      </c>
      <c r="BF202" s="18">
        <v>0</v>
      </c>
      <c r="BG202" s="18">
        <v>0</v>
      </c>
      <c r="BH202" s="18">
        <v>0</v>
      </c>
      <c r="BI202" s="18">
        <v>0</v>
      </c>
      <c r="BJ202" s="18">
        <v>0</v>
      </c>
      <c r="BK202" s="18">
        <v>0</v>
      </c>
      <c r="BL202" s="18">
        <v>0</v>
      </c>
      <c r="BM202" s="18">
        <v>0</v>
      </c>
      <c r="BN202" s="18">
        <v>0</v>
      </c>
      <c r="BO202" s="18">
        <v>0</v>
      </c>
      <c r="BP202" s="18">
        <v>0</v>
      </c>
      <c r="BQ202" s="18">
        <v>0</v>
      </c>
      <c r="BR202" s="18">
        <v>0</v>
      </c>
      <c r="BS202" s="18">
        <v>0</v>
      </c>
      <c r="BT202" s="18">
        <v>0</v>
      </c>
      <c r="BU202" s="18">
        <v>0</v>
      </c>
      <c r="BV202" s="18">
        <v>0</v>
      </c>
      <c r="BW202" s="18">
        <v>0</v>
      </c>
      <c r="BX202" s="18">
        <v>0</v>
      </c>
      <c r="BY202" s="18">
        <v>0</v>
      </c>
      <c r="BZ202" s="18">
        <v>0</v>
      </c>
      <c r="CA202" s="18">
        <v>0</v>
      </c>
      <c r="CB202" s="18">
        <v>171.04</v>
      </c>
      <c r="CC202" s="20"/>
      <c r="CE202" s="18">
        <v>0</v>
      </c>
      <c r="CG202" s="18">
        <v>0</v>
      </c>
      <c r="CH202" s="18">
        <v>0</v>
      </c>
      <c r="CI202" s="18">
        <v>0</v>
      </c>
      <c r="CJ202" s="18">
        <v>0</v>
      </c>
      <c r="CK202" s="18">
        <v>0</v>
      </c>
      <c r="CL202" s="18">
        <v>0</v>
      </c>
      <c r="CM202" s="18">
        <v>0</v>
      </c>
      <c r="CN202" s="18">
        <v>0</v>
      </c>
      <c r="CO202" s="18">
        <v>0</v>
      </c>
      <c r="CP202" s="18">
        <v>6.48</v>
      </c>
      <c r="CQ202" s="18">
        <v>0</v>
      </c>
    </row>
    <row r="203" spans="1:95" s="26" customFormat="1" ht="15" x14ac:dyDescent="0.25">
      <c r="A203" s="13" t="str">
        <f>""</f>
        <v/>
      </c>
      <c r="B203" s="24" t="s">
        <v>94</v>
      </c>
      <c r="C203" s="25"/>
      <c r="D203" s="25">
        <v>15.63</v>
      </c>
      <c r="E203" s="25">
        <v>0.67</v>
      </c>
      <c r="F203" s="25">
        <v>12.54</v>
      </c>
      <c r="G203" s="25">
        <v>0.19</v>
      </c>
      <c r="H203" s="25">
        <v>44.26</v>
      </c>
      <c r="I203" s="25">
        <v>351.13</v>
      </c>
      <c r="J203" s="26">
        <v>3.05</v>
      </c>
      <c r="K203" s="26">
        <v>0.13</v>
      </c>
      <c r="L203" s="26">
        <v>3.02</v>
      </c>
      <c r="M203" s="26">
        <v>0</v>
      </c>
      <c r="N203" s="26">
        <v>31.71</v>
      </c>
      <c r="O203" s="26">
        <v>11.91</v>
      </c>
      <c r="P203" s="26">
        <v>0.64</v>
      </c>
      <c r="Q203" s="26">
        <v>0</v>
      </c>
      <c r="R203" s="26">
        <v>0</v>
      </c>
      <c r="S203" s="26">
        <v>1.73</v>
      </c>
      <c r="T203" s="26">
        <v>3.74</v>
      </c>
      <c r="U203" s="26">
        <v>705.87</v>
      </c>
      <c r="V203" s="26">
        <v>211.11</v>
      </c>
      <c r="W203" s="26">
        <v>258.33999999999997</v>
      </c>
      <c r="X203" s="26">
        <v>37.520000000000003</v>
      </c>
      <c r="Y203" s="26">
        <v>318.35000000000002</v>
      </c>
      <c r="Z203" s="26">
        <v>0.95</v>
      </c>
      <c r="AA203" s="26">
        <v>83.6</v>
      </c>
      <c r="AB203" s="26">
        <v>47.04</v>
      </c>
      <c r="AC203" s="26">
        <v>96.21</v>
      </c>
      <c r="AD203" s="26">
        <v>0.5</v>
      </c>
      <c r="AE203" s="26">
        <v>0.08</v>
      </c>
      <c r="AF203" s="26">
        <v>0.44</v>
      </c>
      <c r="AG203" s="26">
        <v>0.9</v>
      </c>
      <c r="AH203" s="26">
        <v>6.35</v>
      </c>
      <c r="AI203" s="26">
        <v>0.54</v>
      </c>
      <c r="AJ203" s="26">
        <v>0</v>
      </c>
      <c r="AK203" s="26">
        <v>123.2</v>
      </c>
      <c r="AL203" s="26">
        <v>107.52</v>
      </c>
      <c r="AM203" s="26">
        <v>193.97</v>
      </c>
      <c r="AN203" s="26">
        <v>90.24</v>
      </c>
      <c r="AO203" s="26">
        <v>48.22</v>
      </c>
      <c r="AP203" s="26">
        <v>85.63</v>
      </c>
      <c r="AQ203" s="26">
        <v>30.28</v>
      </c>
      <c r="AR203" s="26">
        <v>125.56</v>
      </c>
      <c r="AS203" s="26">
        <v>94.52</v>
      </c>
      <c r="AT203" s="26">
        <v>120.07</v>
      </c>
      <c r="AU203" s="26">
        <v>128.28</v>
      </c>
      <c r="AV203" s="26">
        <v>53.81</v>
      </c>
      <c r="AW203" s="26">
        <v>83.49</v>
      </c>
      <c r="AX203" s="26">
        <v>634.85</v>
      </c>
      <c r="AY203" s="26">
        <v>0.71</v>
      </c>
      <c r="AZ203" s="26">
        <v>197.25</v>
      </c>
      <c r="BA203" s="26">
        <v>138.26</v>
      </c>
      <c r="BB203" s="26">
        <v>71.040000000000006</v>
      </c>
      <c r="BC203" s="26">
        <v>52.31</v>
      </c>
      <c r="BD203" s="26">
        <v>0.19</v>
      </c>
      <c r="BE203" s="26">
        <v>0.04</v>
      </c>
      <c r="BF203" s="26">
        <v>0.04</v>
      </c>
      <c r="BG203" s="26">
        <v>0.1</v>
      </c>
      <c r="BH203" s="26">
        <v>0.12</v>
      </c>
      <c r="BI203" s="26">
        <v>0.4</v>
      </c>
      <c r="BJ203" s="26">
        <v>0</v>
      </c>
      <c r="BK203" s="26">
        <v>1.25</v>
      </c>
      <c r="BL203" s="26">
        <v>0</v>
      </c>
      <c r="BM203" s="26">
        <v>0.38</v>
      </c>
      <c r="BN203" s="26">
        <v>0</v>
      </c>
      <c r="BO203" s="26">
        <v>0</v>
      </c>
      <c r="BP203" s="26">
        <v>0</v>
      </c>
      <c r="BQ203" s="26">
        <v>0</v>
      </c>
      <c r="BR203" s="26">
        <v>0.14000000000000001</v>
      </c>
      <c r="BS203" s="26">
        <v>1.1499999999999999</v>
      </c>
      <c r="BT203" s="26">
        <v>0</v>
      </c>
      <c r="BU203" s="26">
        <v>0</v>
      </c>
      <c r="BV203" s="26">
        <v>0.04</v>
      </c>
      <c r="BW203" s="26">
        <v>0</v>
      </c>
      <c r="BX203" s="26">
        <v>0</v>
      </c>
      <c r="BY203" s="26">
        <v>0</v>
      </c>
      <c r="BZ203" s="26">
        <v>0</v>
      </c>
      <c r="CA203" s="26">
        <v>0</v>
      </c>
      <c r="CB203" s="26">
        <v>301.14</v>
      </c>
      <c r="CC203" s="25"/>
      <c r="CD203" s="26">
        <f>$I$34/$I$42*100</f>
        <v>59.063997262149215</v>
      </c>
      <c r="CE203" s="26">
        <v>91.44</v>
      </c>
      <c r="CG203" s="26">
        <v>2.7</v>
      </c>
      <c r="CH203" s="26">
        <v>2.7</v>
      </c>
      <c r="CI203" s="26">
        <v>2.7</v>
      </c>
      <c r="CJ203" s="26">
        <v>0.12</v>
      </c>
      <c r="CK203" s="26">
        <v>0.12</v>
      </c>
      <c r="CL203" s="26">
        <v>0.12</v>
      </c>
      <c r="CM203" s="26">
        <v>0.6</v>
      </c>
      <c r="CN203" s="26">
        <v>0.6</v>
      </c>
      <c r="CO203" s="26">
        <v>0.6</v>
      </c>
      <c r="CP203" s="26">
        <v>22.48</v>
      </c>
      <c r="CQ203" s="26">
        <v>1.81</v>
      </c>
    </row>
    <row r="204" spans="1:95" s="5" customFormat="1" ht="15" x14ac:dyDescent="0.25">
      <c r="A204" s="13"/>
      <c r="B204" s="17" t="s">
        <v>95</v>
      </c>
      <c r="C204" s="11"/>
      <c r="D204" s="11"/>
      <c r="E204" s="11"/>
      <c r="F204" s="11"/>
      <c r="G204" s="11"/>
      <c r="H204" s="11"/>
      <c r="I204" s="11"/>
      <c r="CC204" s="11"/>
    </row>
    <row r="205" spans="1:95" s="21" customFormat="1" ht="15" x14ac:dyDescent="0.25">
      <c r="A205" s="18" t="s">
        <v>208</v>
      </c>
      <c r="B205" s="22" t="s">
        <v>209</v>
      </c>
      <c r="C205" s="23" t="str">
        <f>"120"</f>
        <v>120</v>
      </c>
      <c r="D205" s="23">
        <v>19.72</v>
      </c>
      <c r="E205" s="23">
        <v>19.559999999999999</v>
      </c>
      <c r="F205" s="23">
        <v>12.87</v>
      </c>
      <c r="G205" s="23">
        <v>0</v>
      </c>
      <c r="H205" s="23">
        <v>1.61</v>
      </c>
      <c r="I205" s="23">
        <v>200.71015309333333</v>
      </c>
      <c r="J205" s="21">
        <v>6.31</v>
      </c>
      <c r="K205" s="21">
        <v>0.23</v>
      </c>
      <c r="L205" s="21">
        <v>6.31</v>
      </c>
      <c r="M205" s="21">
        <v>0</v>
      </c>
      <c r="N205" s="21">
        <v>0.57999999999999996</v>
      </c>
      <c r="O205" s="21">
        <v>0.82</v>
      </c>
      <c r="P205" s="21">
        <v>0.21</v>
      </c>
      <c r="Q205" s="21">
        <v>0</v>
      </c>
      <c r="R205" s="21">
        <v>0</v>
      </c>
      <c r="S205" s="21">
        <v>0.02</v>
      </c>
      <c r="T205" s="21">
        <v>1.33</v>
      </c>
      <c r="U205" s="21">
        <v>52.04</v>
      </c>
      <c r="V205" s="21">
        <v>303.11</v>
      </c>
      <c r="W205" s="21">
        <v>23.4</v>
      </c>
      <c r="X205" s="21">
        <v>27.55</v>
      </c>
      <c r="Y205" s="21">
        <v>191</v>
      </c>
      <c r="Z205" s="21">
        <v>0.76</v>
      </c>
      <c r="AA205" s="21">
        <v>65.7</v>
      </c>
      <c r="AB205" s="21">
        <v>407.26</v>
      </c>
      <c r="AC205" s="21">
        <v>172.28</v>
      </c>
      <c r="AD205" s="21">
        <v>1.67</v>
      </c>
      <c r="AE205" s="21">
        <v>0.16</v>
      </c>
      <c r="AF205" s="21">
        <v>0.16</v>
      </c>
      <c r="AG205" s="21">
        <v>3.8</v>
      </c>
      <c r="AH205" s="21">
        <v>8.4499999999999993</v>
      </c>
      <c r="AI205" s="21">
        <v>1.35</v>
      </c>
      <c r="AJ205" s="21">
        <v>0</v>
      </c>
      <c r="AK205" s="21">
        <v>56.69</v>
      </c>
      <c r="AL205" s="21">
        <v>45.12</v>
      </c>
      <c r="AM205" s="21">
        <v>81.61</v>
      </c>
      <c r="AN205" s="21">
        <v>62.04</v>
      </c>
      <c r="AO205" s="21">
        <v>29.13</v>
      </c>
      <c r="AP205" s="21">
        <v>44.8</v>
      </c>
      <c r="AQ205" s="21">
        <v>16.309999999999999</v>
      </c>
      <c r="AR205" s="21">
        <v>49.32</v>
      </c>
      <c r="AS205" s="21">
        <v>50.95</v>
      </c>
      <c r="AT205" s="21">
        <v>55.82</v>
      </c>
      <c r="AU205" s="21">
        <v>86.69</v>
      </c>
      <c r="AV205" s="21">
        <v>25.64</v>
      </c>
      <c r="AW205" s="21">
        <v>31.98</v>
      </c>
      <c r="AX205" s="21">
        <v>161.22999999999999</v>
      </c>
      <c r="AY205" s="21">
        <v>0.86</v>
      </c>
      <c r="AZ205" s="21">
        <v>39.69</v>
      </c>
      <c r="BA205" s="21">
        <v>67.02</v>
      </c>
      <c r="BB205" s="21">
        <v>35.06</v>
      </c>
      <c r="BC205" s="21">
        <v>21.32</v>
      </c>
      <c r="BD205" s="21">
        <v>0.3</v>
      </c>
      <c r="BE205" s="21">
        <v>7.0000000000000007E-2</v>
      </c>
      <c r="BF205" s="21">
        <v>0.06</v>
      </c>
      <c r="BG205" s="21">
        <v>0.15</v>
      </c>
      <c r="BH205" s="21">
        <v>0.19</v>
      </c>
      <c r="BI205" s="21">
        <v>0.63</v>
      </c>
      <c r="BJ205" s="21">
        <v>0</v>
      </c>
      <c r="BK205" s="21">
        <v>1.98</v>
      </c>
      <c r="BL205" s="21">
        <v>0</v>
      </c>
      <c r="BM205" s="21">
        <v>0.61</v>
      </c>
      <c r="BN205" s="21">
        <v>0</v>
      </c>
      <c r="BO205" s="21">
        <v>0</v>
      </c>
      <c r="BP205" s="21">
        <v>0</v>
      </c>
      <c r="BQ205" s="21">
        <v>0</v>
      </c>
      <c r="BR205" s="21">
        <v>0.23</v>
      </c>
      <c r="BS205" s="21">
        <v>1.83</v>
      </c>
      <c r="BT205" s="21">
        <v>0</v>
      </c>
      <c r="BU205" s="21">
        <v>0</v>
      </c>
      <c r="BV205" s="21">
        <v>0.08</v>
      </c>
      <c r="BW205" s="21">
        <v>0.01</v>
      </c>
      <c r="BX205" s="21">
        <v>0</v>
      </c>
      <c r="BY205" s="21">
        <v>0</v>
      </c>
      <c r="BZ205" s="21">
        <v>0</v>
      </c>
      <c r="CA205" s="21">
        <v>0</v>
      </c>
      <c r="CB205" s="21">
        <v>110.66</v>
      </c>
      <c r="CC205" s="23"/>
      <c r="CE205" s="21">
        <v>133.58000000000001</v>
      </c>
      <c r="CG205" s="21">
        <v>0</v>
      </c>
      <c r="CH205" s="21">
        <v>0</v>
      </c>
      <c r="CI205" s="21">
        <v>0</v>
      </c>
      <c r="CJ205" s="21">
        <v>0</v>
      </c>
      <c r="CK205" s="21">
        <v>0</v>
      </c>
      <c r="CL205" s="21">
        <v>0</v>
      </c>
      <c r="CM205" s="21">
        <v>0</v>
      </c>
      <c r="CN205" s="21">
        <v>0</v>
      </c>
      <c r="CO205" s="21">
        <v>0</v>
      </c>
      <c r="CP205" s="21">
        <v>0</v>
      </c>
      <c r="CQ205" s="21">
        <v>0</v>
      </c>
    </row>
    <row r="206" spans="1:95" s="21" customFormat="1" ht="15" x14ac:dyDescent="0.25">
      <c r="A206" s="21" t="s">
        <v>210</v>
      </c>
      <c r="B206" s="22" t="s">
        <v>211</v>
      </c>
      <c r="C206" s="23" t="str">
        <f>"200"</f>
        <v>200</v>
      </c>
      <c r="D206" s="23">
        <v>11.96</v>
      </c>
      <c r="E206" s="23">
        <v>0.06</v>
      </c>
      <c r="F206" s="23">
        <v>13.48</v>
      </c>
      <c r="G206" s="23">
        <v>0.47</v>
      </c>
      <c r="H206" s="23">
        <v>24.72</v>
      </c>
      <c r="I206" s="23">
        <v>262.08922025616192</v>
      </c>
      <c r="J206" s="21">
        <v>6.28</v>
      </c>
      <c r="K206" s="21">
        <v>0.28999999999999998</v>
      </c>
      <c r="L206" s="21">
        <v>0</v>
      </c>
      <c r="M206" s="21">
        <v>0</v>
      </c>
      <c r="N206" s="21">
        <v>8.92</v>
      </c>
      <c r="O206" s="21">
        <v>12.2</v>
      </c>
      <c r="P206" s="21">
        <v>3.6</v>
      </c>
      <c r="Q206" s="21">
        <v>0</v>
      </c>
      <c r="R206" s="21">
        <v>0</v>
      </c>
      <c r="S206" s="21">
        <v>0.62</v>
      </c>
      <c r="T206" s="21">
        <v>2.08</v>
      </c>
      <c r="U206" s="21">
        <v>21.6</v>
      </c>
      <c r="V206" s="21">
        <v>653.16</v>
      </c>
      <c r="W206" s="21">
        <v>44.51</v>
      </c>
      <c r="X206" s="21">
        <v>42.51</v>
      </c>
      <c r="Y206" s="21">
        <v>91.48</v>
      </c>
      <c r="Z206" s="21">
        <v>1.43</v>
      </c>
      <c r="AA206" s="21">
        <v>35.869999999999997</v>
      </c>
      <c r="AB206" s="21">
        <v>4557.3</v>
      </c>
      <c r="AC206" s="21">
        <v>1111.26</v>
      </c>
      <c r="AD206" s="21">
        <v>0.59</v>
      </c>
      <c r="AE206" s="21">
        <v>0.11</v>
      </c>
      <c r="AF206" s="21">
        <v>0.1</v>
      </c>
      <c r="AG206" s="21">
        <v>1.45</v>
      </c>
      <c r="AH206" s="21">
        <v>2.68</v>
      </c>
      <c r="AI206" s="21">
        <v>9.9</v>
      </c>
      <c r="AJ206" s="21">
        <v>0</v>
      </c>
      <c r="AK206" s="21">
        <v>73.56</v>
      </c>
      <c r="AL206" s="21">
        <v>76.47</v>
      </c>
      <c r="AM206" s="21">
        <v>104.28</v>
      </c>
      <c r="AN206" s="21">
        <v>92.38</v>
      </c>
      <c r="AO206" s="21">
        <v>24.38</v>
      </c>
      <c r="AP206" s="21">
        <v>70.92</v>
      </c>
      <c r="AQ206" s="21">
        <v>27.01</v>
      </c>
      <c r="AR206" s="21">
        <v>79.33</v>
      </c>
      <c r="AS206" s="21">
        <v>100.6</v>
      </c>
      <c r="AT206" s="21">
        <v>176.51</v>
      </c>
      <c r="AU206" s="21">
        <v>189.39</v>
      </c>
      <c r="AV206" s="21">
        <v>34.15</v>
      </c>
      <c r="AW206" s="21">
        <v>70.319999999999993</v>
      </c>
      <c r="AX206" s="21">
        <v>452.07</v>
      </c>
      <c r="AY206" s="21">
        <v>0</v>
      </c>
      <c r="AZ206" s="21">
        <v>83.64</v>
      </c>
      <c r="BA206" s="21">
        <v>72.25</v>
      </c>
      <c r="BB206" s="21">
        <v>57.28</v>
      </c>
      <c r="BC206" s="21">
        <v>27.75</v>
      </c>
      <c r="BD206" s="21">
        <v>0.37</v>
      </c>
      <c r="BE206" s="21">
        <v>0.08</v>
      </c>
      <c r="BF206" s="21">
        <v>7.0000000000000007E-2</v>
      </c>
      <c r="BG206" s="21">
        <v>0.19</v>
      </c>
      <c r="BH206" s="21">
        <v>0.24</v>
      </c>
      <c r="BI206" s="21">
        <v>0.77</v>
      </c>
      <c r="BJ206" s="21">
        <v>0</v>
      </c>
      <c r="BK206" s="21">
        <v>2.4700000000000002</v>
      </c>
      <c r="BL206" s="21">
        <v>0</v>
      </c>
      <c r="BM206" s="21">
        <v>0.75</v>
      </c>
      <c r="BN206" s="21">
        <v>0</v>
      </c>
      <c r="BO206" s="21">
        <v>0</v>
      </c>
      <c r="BP206" s="21">
        <v>0</v>
      </c>
      <c r="BQ206" s="21">
        <v>0.08</v>
      </c>
      <c r="BR206" s="21">
        <v>0.28000000000000003</v>
      </c>
      <c r="BS206" s="21">
        <v>2.34</v>
      </c>
      <c r="BT206" s="21">
        <v>0</v>
      </c>
      <c r="BU206" s="21">
        <v>0</v>
      </c>
      <c r="BV206" s="21">
        <v>0.19</v>
      </c>
      <c r="BW206" s="21">
        <v>0.01</v>
      </c>
      <c r="BX206" s="21">
        <v>0</v>
      </c>
      <c r="BY206" s="21">
        <v>0</v>
      </c>
      <c r="BZ206" s="21">
        <v>0</v>
      </c>
      <c r="CA206" s="21">
        <v>0</v>
      </c>
      <c r="CB206" s="21">
        <v>206.37</v>
      </c>
      <c r="CC206" s="23"/>
      <c r="CE206" s="21">
        <v>795.42</v>
      </c>
      <c r="CG206" s="21">
        <v>0</v>
      </c>
      <c r="CH206" s="21">
        <v>0</v>
      </c>
      <c r="CI206" s="21">
        <v>0</v>
      </c>
      <c r="CJ206" s="21">
        <v>0</v>
      </c>
      <c r="CK206" s="21">
        <v>0</v>
      </c>
      <c r="CL206" s="21">
        <v>0</v>
      </c>
      <c r="CM206" s="21">
        <v>0</v>
      </c>
      <c r="CN206" s="21">
        <v>0</v>
      </c>
      <c r="CO206" s="21">
        <v>0</v>
      </c>
      <c r="CP206" s="21">
        <v>0.56000000000000005</v>
      </c>
      <c r="CQ206" s="21">
        <v>0</v>
      </c>
    </row>
    <row r="207" spans="1:95" s="21" customFormat="1" ht="15" x14ac:dyDescent="0.25">
      <c r="A207" s="21" t="s">
        <v>108</v>
      </c>
      <c r="B207" s="22" t="s">
        <v>127</v>
      </c>
      <c r="C207" s="23" t="str">
        <f>"200"</f>
        <v>200</v>
      </c>
      <c r="D207" s="23">
        <v>0.44</v>
      </c>
      <c r="E207" s="23">
        <v>0</v>
      </c>
      <c r="F207" s="23">
        <v>0.1</v>
      </c>
      <c r="G207" s="23">
        <v>0.11</v>
      </c>
      <c r="H207" s="23">
        <v>9.67</v>
      </c>
      <c r="I207" s="23">
        <v>39.970019999999998</v>
      </c>
      <c r="J207" s="21">
        <v>0</v>
      </c>
      <c r="K207" s="21">
        <v>0</v>
      </c>
      <c r="L207" s="21">
        <v>0</v>
      </c>
      <c r="M207" s="21">
        <v>0</v>
      </c>
      <c r="N207" s="21">
        <v>9.35</v>
      </c>
      <c r="O207" s="21">
        <v>0</v>
      </c>
      <c r="P207" s="21">
        <v>0.33</v>
      </c>
      <c r="Q207" s="21">
        <v>0</v>
      </c>
      <c r="R207" s="21">
        <v>0</v>
      </c>
      <c r="S207" s="21">
        <v>0.4</v>
      </c>
      <c r="T207" s="21">
        <v>0.16</v>
      </c>
      <c r="U207" s="21">
        <v>0.87</v>
      </c>
      <c r="V207" s="21">
        <v>10.3</v>
      </c>
      <c r="W207" s="21">
        <v>2.73</v>
      </c>
      <c r="X207" s="21">
        <v>0.73</v>
      </c>
      <c r="Y207" s="21">
        <v>1.34</v>
      </c>
      <c r="Z207" s="21">
        <v>0.06</v>
      </c>
      <c r="AA207" s="21">
        <v>0</v>
      </c>
      <c r="AB207" s="21">
        <v>0.56000000000000005</v>
      </c>
      <c r="AC207" s="21">
        <v>0.14000000000000001</v>
      </c>
      <c r="AD207" s="21">
        <v>0.01</v>
      </c>
      <c r="AE207" s="21">
        <v>0</v>
      </c>
      <c r="AF207" s="21">
        <v>0</v>
      </c>
      <c r="AG207" s="21">
        <v>0.01</v>
      </c>
      <c r="AH207" s="21">
        <v>0.01</v>
      </c>
      <c r="AI207" s="21">
        <v>1.1200000000000001</v>
      </c>
      <c r="AJ207" s="21">
        <v>0</v>
      </c>
      <c r="AK207" s="21">
        <v>0</v>
      </c>
      <c r="AL207" s="21">
        <v>0</v>
      </c>
      <c r="AM207" s="21">
        <v>0</v>
      </c>
      <c r="AN207" s="21">
        <v>0</v>
      </c>
      <c r="AO207" s="21">
        <v>0</v>
      </c>
      <c r="AP207" s="21">
        <v>0</v>
      </c>
      <c r="AQ207" s="21">
        <v>0</v>
      </c>
      <c r="AR207" s="21">
        <v>0</v>
      </c>
      <c r="AS207" s="21">
        <v>0</v>
      </c>
      <c r="AT207" s="21">
        <v>0</v>
      </c>
      <c r="AU207" s="21">
        <v>0</v>
      </c>
      <c r="AV207" s="21">
        <v>0</v>
      </c>
      <c r="AW207" s="21">
        <v>0</v>
      </c>
      <c r="AX207" s="21">
        <v>0</v>
      </c>
      <c r="AY207" s="21">
        <v>0</v>
      </c>
      <c r="AZ207" s="21">
        <v>0</v>
      </c>
      <c r="BA207" s="21">
        <v>0</v>
      </c>
      <c r="BB207" s="21">
        <v>0</v>
      </c>
      <c r="BC207" s="21">
        <v>0</v>
      </c>
      <c r="BD207" s="21">
        <v>0</v>
      </c>
      <c r="BE207" s="21">
        <v>0</v>
      </c>
      <c r="BF207" s="21">
        <v>0</v>
      </c>
      <c r="BG207" s="21">
        <v>0</v>
      </c>
      <c r="BH207" s="21">
        <v>0</v>
      </c>
      <c r="BI207" s="21">
        <v>0</v>
      </c>
      <c r="BJ207" s="21">
        <v>0</v>
      </c>
      <c r="BK207" s="21">
        <v>0</v>
      </c>
      <c r="BL207" s="21">
        <v>0</v>
      </c>
      <c r="BM207" s="21">
        <v>0</v>
      </c>
      <c r="BN207" s="21">
        <v>0</v>
      </c>
      <c r="BO207" s="21">
        <v>0</v>
      </c>
      <c r="BP207" s="21">
        <v>0</v>
      </c>
      <c r="BQ207" s="21">
        <v>0</v>
      </c>
      <c r="BR207" s="21">
        <v>0</v>
      </c>
      <c r="BS207" s="21">
        <v>0</v>
      </c>
      <c r="BT207" s="21">
        <v>0</v>
      </c>
      <c r="BU207" s="21">
        <v>0</v>
      </c>
      <c r="BV207" s="21">
        <v>0</v>
      </c>
      <c r="BW207" s="21">
        <v>0</v>
      </c>
      <c r="BX207" s="21">
        <v>0</v>
      </c>
      <c r="BY207" s="21">
        <v>0</v>
      </c>
      <c r="BZ207" s="21">
        <v>0</v>
      </c>
      <c r="CA207" s="21">
        <v>0</v>
      </c>
      <c r="CB207" s="21">
        <v>189.33</v>
      </c>
      <c r="CC207" s="23"/>
      <c r="CE207" s="21">
        <v>0.09</v>
      </c>
      <c r="CG207" s="21">
        <v>0</v>
      </c>
      <c r="CH207" s="21">
        <v>0</v>
      </c>
      <c r="CI207" s="21">
        <v>0</v>
      </c>
      <c r="CJ207" s="21">
        <v>0</v>
      </c>
      <c r="CK207" s="21">
        <v>0</v>
      </c>
      <c r="CL207" s="21">
        <v>0</v>
      </c>
      <c r="CM207" s="21">
        <v>0</v>
      </c>
      <c r="CN207" s="21">
        <v>0</v>
      </c>
      <c r="CO207" s="21">
        <v>0</v>
      </c>
      <c r="CP207" s="21">
        <v>9</v>
      </c>
      <c r="CQ207" s="21">
        <v>0</v>
      </c>
    </row>
    <row r="208" spans="1:95" s="21" customFormat="1" ht="15" x14ac:dyDescent="0.25">
      <c r="A208" s="21" t="s">
        <v>104</v>
      </c>
      <c r="B208" s="22" t="s">
        <v>130</v>
      </c>
      <c r="C208" s="23" t="str">
        <f>"25"</f>
        <v>25</v>
      </c>
      <c r="D208" s="23">
        <v>0.7</v>
      </c>
      <c r="E208" s="23">
        <v>0</v>
      </c>
      <c r="F208" s="23">
        <v>0.04</v>
      </c>
      <c r="G208" s="23">
        <v>0</v>
      </c>
      <c r="H208" s="23">
        <v>9.2100000000000009</v>
      </c>
      <c r="I208" s="23">
        <v>40.257999999999996</v>
      </c>
      <c r="J208" s="21">
        <v>0.05</v>
      </c>
      <c r="K208" s="21">
        <v>0</v>
      </c>
      <c r="L208" s="21">
        <v>0</v>
      </c>
      <c r="M208" s="21">
        <v>0</v>
      </c>
      <c r="N208" s="21">
        <v>0.16</v>
      </c>
      <c r="O208" s="21">
        <v>8.65</v>
      </c>
      <c r="P208" s="21">
        <v>0.4</v>
      </c>
      <c r="Q208" s="21">
        <v>0</v>
      </c>
      <c r="R208" s="21">
        <v>0</v>
      </c>
      <c r="S208" s="21">
        <v>0.08</v>
      </c>
      <c r="T208" s="21">
        <v>0.43</v>
      </c>
      <c r="U208" s="21">
        <v>124.75</v>
      </c>
      <c r="V208" s="21">
        <v>23.25</v>
      </c>
      <c r="W208" s="21">
        <v>5</v>
      </c>
      <c r="X208" s="21">
        <v>3.5</v>
      </c>
      <c r="Y208" s="21">
        <v>16.25</v>
      </c>
      <c r="Z208" s="21">
        <v>0.28000000000000003</v>
      </c>
      <c r="AA208" s="21">
        <v>0</v>
      </c>
      <c r="AB208" s="21">
        <v>0</v>
      </c>
      <c r="AC208" s="21">
        <v>0</v>
      </c>
      <c r="AD208" s="21">
        <v>0.28000000000000003</v>
      </c>
      <c r="AE208" s="21">
        <v>0.03</v>
      </c>
      <c r="AF208" s="21">
        <v>0.01</v>
      </c>
      <c r="AG208" s="21">
        <v>0.23</v>
      </c>
      <c r="AH208" s="21">
        <v>0.55000000000000004</v>
      </c>
      <c r="AI208" s="21">
        <v>0</v>
      </c>
      <c r="AJ208" s="21">
        <v>0</v>
      </c>
      <c r="AK208" s="21">
        <v>87</v>
      </c>
      <c r="AL208" s="21">
        <v>79.5</v>
      </c>
      <c r="AM208" s="21">
        <v>148.5</v>
      </c>
      <c r="AN208" s="21">
        <v>47.25</v>
      </c>
      <c r="AO208" s="21">
        <v>28.5</v>
      </c>
      <c r="AP208" s="21">
        <v>57.75</v>
      </c>
      <c r="AQ208" s="21">
        <v>18.5</v>
      </c>
      <c r="AR208" s="21">
        <v>92</v>
      </c>
      <c r="AS208" s="21">
        <v>60.75</v>
      </c>
      <c r="AT208" s="21">
        <v>73.75</v>
      </c>
      <c r="AU208" s="21">
        <v>63</v>
      </c>
      <c r="AV208" s="21">
        <v>37</v>
      </c>
      <c r="AW208" s="21">
        <v>64.5</v>
      </c>
      <c r="AX208" s="21">
        <v>563.5</v>
      </c>
      <c r="AY208" s="21">
        <v>0</v>
      </c>
      <c r="AZ208" s="21">
        <v>177.25</v>
      </c>
      <c r="BA208" s="21">
        <v>92</v>
      </c>
      <c r="BB208" s="21">
        <v>46.75</v>
      </c>
      <c r="BC208" s="21">
        <v>36.75</v>
      </c>
      <c r="BD208" s="21">
        <v>0</v>
      </c>
      <c r="BE208" s="21">
        <v>0</v>
      </c>
      <c r="BF208" s="21">
        <v>0</v>
      </c>
      <c r="BG208" s="21">
        <v>0</v>
      </c>
      <c r="BH208" s="21">
        <v>0</v>
      </c>
      <c r="BI208" s="21">
        <v>0.03</v>
      </c>
      <c r="BJ208" s="21">
        <v>0</v>
      </c>
      <c r="BK208" s="21">
        <v>0</v>
      </c>
      <c r="BL208" s="21">
        <v>0</v>
      </c>
      <c r="BM208" s="21">
        <v>0</v>
      </c>
      <c r="BN208" s="21">
        <v>0.02</v>
      </c>
      <c r="BO208" s="21">
        <v>0</v>
      </c>
      <c r="BP208" s="21">
        <v>0</v>
      </c>
      <c r="BQ208" s="21">
        <v>0</v>
      </c>
      <c r="BR208" s="21">
        <v>0</v>
      </c>
      <c r="BS208" s="21">
        <v>0.02</v>
      </c>
      <c r="BT208" s="21">
        <v>0</v>
      </c>
      <c r="BU208" s="21">
        <v>0</v>
      </c>
      <c r="BV208" s="21">
        <v>0.09</v>
      </c>
      <c r="BW208" s="21">
        <v>0.01</v>
      </c>
      <c r="BX208" s="21">
        <v>0</v>
      </c>
      <c r="BY208" s="21">
        <v>0</v>
      </c>
      <c r="BZ208" s="21">
        <v>0</v>
      </c>
      <c r="CA208" s="21">
        <v>0</v>
      </c>
      <c r="CB208" s="21">
        <v>9.4499999999999993</v>
      </c>
      <c r="CC208" s="23"/>
      <c r="CE208" s="21">
        <v>0</v>
      </c>
      <c r="CG208" s="21">
        <v>0</v>
      </c>
      <c r="CH208" s="21">
        <v>0</v>
      </c>
      <c r="CI208" s="21">
        <v>0</v>
      </c>
      <c r="CJ208" s="21">
        <v>0</v>
      </c>
      <c r="CK208" s="21">
        <v>0</v>
      </c>
      <c r="CL208" s="21">
        <v>0</v>
      </c>
      <c r="CM208" s="21">
        <v>0</v>
      </c>
      <c r="CN208" s="21">
        <v>0</v>
      </c>
      <c r="CO208" s="21">
        <v>0</v>
      </c>
      <c r="CP208" s="21">
        <v>0</v>
      </c>
      <c r="CQ208" s="21">
        <v>0</v>
      </c>
    </row>
    <row r="209" spans="1:95" s="18" customFormat="1" ht="15" x14ac:dyDescent="0.25">
      <c r="A209" s="18" t="s">
        <v>109</v>
      </c>
      <c r="B209" s="19" t="s">
        <v>131</v>
      </c>
      <c r="C209" s="20" t="str">
        <f>"40"</f>
        <v>40</v>
      </c>
      <c r="D209" s="20">
        <v>0.51</v>
      </c>
      <c r="E209" s="20">
        <v>0</v>
      </c>
      <c r="F209" s="20">
        <v>0.25</v>
      </c>
      <c r="G209" s="20">
        <v>0</v>
      </c>
      <c r="H209" s="20">
        <v>7.48</v>
      </c>
      <c r="I209" s="20">
        <v>35.414000000000001</v>
      </c>
      <c r="J209" s="18">
        <v>0.08</v>
      </c>
      <c r="K209" s="18">
        <v>0</v>
      </c>
      <c r="L209" s="18">
        <v>0</v>
      </c>
      <c r="M209" s="18">
        <v>0</v>
      </c>
      <c r="N209" s="18">
        <v>0.19</v>
      </c>
      <c r="O209" s="18">
        <v>6.96</v>
      </c>
      <c r="P209" s="18">
        <v>0.33</v>
      </c>
      <c r="Q209" s="18">
        <v>0</v>
      </c>
      <c r="R209" s="18">
        <v>0</v>
      </c>
      <c r="S209" s="18">
        <v>0.4</v>
      </c>
      <c r="T209" s="18">
        <v>0</v>
      </c>
      <c r="U209" s="18">
        <v>244</v>
      </c>
      <c r="V209" s="18">
        <v>98</v>
      </c>
      <c r="W209" s="18">
        <v>14</v>
      </c>
      <c r="X209" s="18">
        <v>18.8</v>
      </c>
      <c r="Y209" s="18">
        <v>63.2</v>
      </c>
      <c r="Z209" s="18">
        <v>1.56</v>
      </c>
      <c r="AA209" s="18">
        <v>0</v>
      </c>
      <c r="AB209" s="18">
        <v>2</v>
      </c>
      <c r="AC209" s="18">
        <v>0.4</v>
      </c>
      <c r="AD209" s="18">
        <v>0.56000000000000005</v>
      </c>
      <c r="AE209" s="18">
        <v>7.0000000000000007E-2</v>
      </c>
      <c r="AF209" s="18">
        <v>0.03</v>
      </c>
      <c r="AG209" s="18">
        <v>0.28000000000000003</v>
      </c>
      <c r="AH209" s="18">
        <v>0.8</v>
      </c>
      <c r="AI209" s="18">
        <v>0</v>
      </c>
      <c r="AJ209" s="18">
        <v>0</v>
      </c>
      <c r="AK209" s="18">
        <v>128.80000000000001</v>
      </c>
      <c r="AL209" s="18">
        <v>99.2</v>
      </c>
      <c r="AM209" s="18">
        <v>170.8</v>
      </c>
      <c r="AN209" s="18">
        <v>89.2</v>
      </c>
      <c r="AO209" s="18">
        <v>37.200000000000003</v>
      </c>
      <c r="AP209" s="18">
        <v>79.2</v>
      </c>
      <c r="AQ209" s="18">
        <v>32</v>
      </c>
      <c r="AR209" s="18">
        <v>148.4</v>
      </c>
      <c r="AS209" s="18">
        <v>118.8</v>
      </c>
      <c r="AT209" s="18">
        <v>116.4</v>
      </c>
      <c r="AU209" s="18">
        <v>185.6</v>
      </c>
      <c r="AV209" s="18">
        <v>49.6</v>
      </c>
      <c r="AW209" s="18">
        <v>124</v>
      </c>
      <c r="AX209" s="18">
        <v>611.6</v>
      </c>
      <c r="AY209" s="18">
        <v>0</v>
      </c>
      <c r="AZ209" s="18">
        <v>210.4</v>
      </c>
      <c r="BA209" s="18">
        <v>116.4</v>
      </c>
      <c r="BB209" s="18">
        <v>72</v>
      </c>
      <c r="BC209" s="18">
        <v>52</v>
      </c>
      <c r="BD209" s="18">
        <v>0</v>
      </c>
      <c r="BE209" s="18">
        <v>0</v>
      </c>
      <c r="BF209" s="18">
        <v>0</v>
      </c>
      <c r="BG209" s="18">
        <v>0</v>
      </c>
      <c r="BH209" s="18">
        <v>0</v>
      </c>
      <c r="BI209" s="18">
        <v>0</v>
      </c>
      <c r="BJ209" s="18">
        <v>0</v>
      </c>
      <c r="BK209" s="18">
        <v>0.06</v>
      </c>
      <c r="BL209" s="18">
        <v>0</v>
      </c>
      <c r="BM209" s="18">
        <v>0</v>
      </c>
      <c r="BN209" s="18">
        <v>0.01</v>
      </c>
      <c r="BO209" s="18">
        <v>0</v>
      </c>
      <c r="BP209" s="18">
        <v>0</v>
      </c>
      <c r="BQ209" s="18">
        <v>0</v>
      </c>
      <c r="BR209" s="18">
        <v>0</v>
      </c>
      <c r="BS209" s="18">
        <v>0.04</v>
      </c>
      <c r="BT209" s="18">
        <v>0</v>
      </c>
      <c r="BU209" s="18">
        <v>0</v>
      </c>
      <c r="BV209" s="18">
        <v>0.19</v>
      </c>
      <c r="BW209" s="18">
        <v>0.03</v>
      </c>
      <c r="BX209" s="18">
        <v>0</v>
      </c>
      <c r="BY209" s="18">
        <v>0</v>
      </c>
      <c r="BZ209" s="18">
        <v>0</v>
      </c>
      <c r="CA209" s="18">
        <v>0</v>
      </c>
      <c r="CB209" s="18">
        <v>18.8</v>
      </c>
      <c r="CC209" s="20"/>
      <c r="CE209" s="18">
        <v>0.33</v>
      </c>
      <c r="CG209" s="18">
        <v>0</v>
      </c>
      <c r="CH209" s="18">
        <v>0</v>
      </c>
      <c r="CI209" s="18">
        <v>0</v>
      </c>
      <c r="CJ209" s="18">
        <v>0</v>
      </c>
      <c r="CK209" s="18">
        <v>0</v>
      </c>
      <c r="CL209" s="18">
        <v>0</v>
      </c>
      <c r="CM209" s="18">
        <v>0</v>
      </c>
      <c r="CN209" s="18">
        <v>0</v>
      </c>
      <c r="CO209" s="18">
        <v>0</v>
      </c>
      <c r="CP209" s="18">
        <v>0</v>
      </c>
      <c r="CQ209" s="18">
        <v>0</v>
      </c>
    </row>
    <row r="210" spans="1:95" s="26" customFormat="1" ht="15" x14ac:dyDescent="0.25">
      <c r="A210" s="13"/>
      <c r="B210" s="24" t="s">
        <v>96</v>
      </c>
      <c r="C210" s="25"/>
      <c r="D210" s="25">
        <v>33.32</v>
      </c>
      <c r="E210" s="25">
        <v>19.62</v>
      </c>
      <c r="F210" s="25">
        <v>26.73</v>
      </c>
      <c r="G210" s="25">
        <v>0.57999999999999996</v>
      </c>
      <c r="H210" s="25">
        <v>52.7</v>
      </c>
      <c r="I210" s="25">
        <v>578.44000000000005</v>
      </c>
      <c r="J210" s="26">
        <v>12.71</v>
      </c>
      <c r="K210" s="26">
        <v>0.52</v>
      </c>
      <c r="L210" s="26">
        <v>6.31</v>
      </c>
      <c r="M210" s="26">
        <v>0</v>
      </c>
      <c r="N210" s="26">
        <v>19.2</v>
      </c>
      <c r="O210" s="26">
        <v>28.63</v>
      </c>
      <c r="P210" s="26">
        <v>4.87</v>
      </c>
      <c r="Q210" s="26">
        <v>0</v>
      </c>
      <c r="R210" s="26">
        <v>0</v>
      </c>
      <c r="S210" s="26">
        <v>1.51</v>
      </c>
      <c r="T210" s="26">
        <v>3.99</v>
      </c>
      <c r="U210" s="26">
        <v>443.26</v>
      </c>
      <c r="V210" s="26">
        <v>1087.82</v>
      </c>
      <c r="W210" s="26">
        <v>89.63</v>
      </c>
      <c r="X210" s="26">
        <v>93.09</v>
      </c>
      <c r="Y210" s="26">
        <v>363.26</v>
      </c>
      <c r="Z210" s="26">
        <v>4.09</v>
      </c>
      <c r="AA210" s="26">
        <v>101.57</v>
      </c>
      <c r="AB210" s="26">
        <v>4967.12</v>
      </c>
      <c r="AC210" s="26">
        <v>1284.08</v>
      </c>
      <c r="AD210" s="26">
        <v>3.11</v>
      </c>
      <c r="AE210" s="26">
        <v>0.37</v>
      </c>
      <c r="AF210" s="26">
        <v>0.3</v>
      </c>
      <c r="AG210" s="26">
        <v>5.76</v>
      </c>
      <c r="AH210" s="26">
        <v>12.49</v>
      </c>
      <c r="AI210" s="26">
        <v>12.37</v>
      </c>
      <c r="AJ210" s="26">
        <v>0</v>
      </c>
      <c r="AK210" s="26">
        <v>346.05</v>
      </c>
      <c r="AL210" s="26">
        <v>300.29000000000002</v>
      </c>
      <c r="AM210" s="26">
        <v>505.19</v>
      </c>
      <c r="AN210" s="26">
        <v>290.87</v>
      </c>
      <c r="AO210" s="26">
        <v>119.21</v>
      </c>
      <c r="AP210" s="26">
        <v>252.67</v>
      </c>
      <c r="AQ210" s="26">
        <v>93.82</v>
      </c>
      <c r="AR210" s="26">
        <v>369.06</v>
      </c>
      <c r="AS210" s="26">
        <v>331.1</v>
      </c>
      <c r="AT210" s="26">
        <v>422.48</v>
      </c>
      <c r="AU210" s="26">
        <v>524.66999999999996</v>
      </c>
      <c r="AV210" s="26">
        <v>146.38999999999999</v>
      </c>
      <c r="AW210" s="26">
        <v>290.8</v>
      </c>
      <c r="AX210" s="26">
        <v>1788.4</v>
      </c>
      <c r="AY210" s="26">
        <v>0.86</v>
      </c>
      <c r="AZ210" s="26">
        <v>510.98</v>
      </c>
      <c r="BA210" s="26">
        <v>347.67</v>
      </c>
      <c r="BB210" s="26">
        <v>211.09</v>
      </c>
      <c r="BC210" s="26">
        <v>137.82</v>
      </c>
      <c r="BD210" s="26">
        <v>0.67</v>
      </c>
      <c r="BE210" s="26">
        <v>0.15</v>
      </c>
      <c r="BF210" s="26">
        <v>0.13</v>
      </c>
      <c r="BG210" s="26">
        <v>0.34</v>
      </c>
      <c r="BH210" s="26">
        <v>0.43</v>
      </c>
      <c r="BI210" s="26">
        <v>1.42</v>
      </c>
      <c r="BJ210" s="26">
        <v>0</v>
      </c>
      <c r="BK210" s="26">
        <v>4.51</v>
      </c>
      <c r="BL210" s="26">
        <v>0</v>
      </c>
      <c r="BM210" s="26">
        <v>1.36</v>
      </c>
      <c r="BN210" s="26">
        <v>0.03</v>
      </c>
      <c r="BO210" s="26">
        <v>0</v>
      </c>
      <c r="BP210" s="26">
        <v>0</v>
      </c>
      <c r="BQ210" s="26">
        <v>0.08</v>
      </c>
      <c r="BR210" s="26">
        <v>0.52</v>
      </c>
      <c r="BS210" s="26">
        <v>4.24</v>
      </c>
      <c r="BT210" s="26">
        <v>0</v>
      </c>
      <c r="BU210" s="26">
        <v>0</v>
      </c>
      <c r="BV210" s="26">
        <v>0.55000000000000004</v>
      </c>
      <c r="BW210" s="26">
        <v>0.05</v>
      </c>
      <c r="BX210" s="26">
        <v>0</v>
      </c>
      <c r="BY210" s="26">
        <v>0</v>
      </c>
      <c r="BZ210" s="26">
        <v>0</v>
      </c>
      <c r="CA210" s="26">
        <v>0</v>
      </c>
      <c r="CB210" s="26">
        <v>534.6</v>
      </c>
      <c r="CC210" s="25"/>
      <c r="CD210" s="26">
        <f>$I$41/$I$42*100</f>
        <v>15.642436687200547</v>
      </c>
      <c r="CE210" s="26">
        <v>929.42</v>
      </c>
      <c r="CG210" s="26">
        <v>0</v>
      </c>
      <c r="CH210" s="26">
        <v>0</v>
      </c>
      <c r="CI210" s="26">
        <v>0</v>
      </c>
      <c r="CJ210" s="26">
        <v>0</v>
      </c>
      <c r="CK210" s="26">
        <v>0</v>
      </c>
      <c r="CL210" s="26">
        <v>0</v>
      </c>
      <c r="CM210" s="26">
        <v>0</v>
      </c>
      <c r="CN210" s="26">
        <v>0</v>
      </c>
      <c r="CO210" s="26">
        <v>0</v>
      </c>
      <c r="CP210" s="26">
        <v>9.56</v>
      </c>
      <c r="CQ210" s="26">
        <v>0</v>
      </c>
    </row>
    <row r="211" spans="1:95" s="26" customFormat="1" ht="15" x14ac:dyDescent="0.25">
      <c r="A211" s="13"/>
      <c r="B211" s="24" t="s">
        <v>97</v>
      </c>
      <c r="C211" s="25"/>
      <c r="D211" s="25">
        <v>84.92</v>
      </c>
      <c r="E211" s="25">
        <v>37.78</v>
      </c>
      <c r="F211" s="25">
        <v>83.36</v>
      </c>
      <c r="G211" s="25">
        <v>3.66</v>
      </c>
      <c r="H211" s="25">
        <v>326.20999999999998</v>
      </c>
      <c r="I211" s="25">
        <v>2357.81</v>
      </c>
      <c r="J211" s="26">
        <v>37.79</v>
      </c>
      <c r="K211" s="26">
        <v>11.02</v>
      </c>
      <c r="L211" s="26">
        <v>14.1</v>
      </c>
      <c r="M211" s="26">
        <v>0</v>
      </c>
      <c r="N211" s="26">
        <v>133.4</v>
      </c>
      <c r="O211" s="26">
        <v>168.65</v>
      </c>
      <c r="P211" s="26">
        <v>24.16</v>
      </c>
      <c r="Q211" s="26">
        <v>0</v>
      </c>
      <c r="R211" s="26">
        <v>0</v>
      </c>
      <c r="S211" s="26">
        <v>7.07</v>
      </c>
      <c r="T211" s="26">
        <v>22.55</v>
      </c>
      <c r="U211" s="26">
        <v>4197.2700000000004</v>
      </c>
      <c r="V211" s="26">
        <v>3280.63</v>
      </c>
      <c r="W211" s="26">
        <v>927.48</v>
      </c>
      <c r="X211" s="26">
        <v>423.24</v>
      </c>
      <c r="Y211" s="26">
        <v>1558.15</v>
      </c>
      <c r="Z211" s="26">
        <v>21.45</v>
      </c>
      <c r="AA211" s="26">
        <v>394.64</v>
      </c>
      <c r="AB211" s="26">
        <v>8755.11</v>
      </c>
      <c r="AC211" s="26">
        <v>2281.0500000000002</v>
      </c>
      <c r="AD211" s="26">
        <v>14.86</v>
      </c>
      <c r="AE211" s="26">
        <v>1.41</v>
      </c>
      <c r="AF211" s="26">
        <v>1.74</v>
      </c>
      <c r="AG211" s="26">
        <v>18.170000000000002</v>
      </c>
      <c r="AH211" s="26">
        <v>41.02</v>
      </c>
      <c r="AI211" s="26">
        <v>81.94</v>
      </c>
      <c r="AJ211" s="26">
        <v>0.4</v>
      </c>
      <c r="AK211" s="26">
        <v>2657.59</v>
      </c>
      <c r="AL211" s="26">
        <v>2194.02</v>
      </c>
      <c r="AM211" s="26">
        <v>3888.48</v>
      </c>
      <c r="AN211" s="26">
        <v>2584.21</v>
      </c>
      <c r="AO211" s="26">
        <v>1046.96</v>
      </c>
      <c r="AP211" s="26">
        <v>1869.73</v>
      </c>
      <c r="AQ211" s="26">
        <v>689.01</v>
      </c>
      <c r="AR211" s="26">
        <v>2555.61</v>
      </c>
      <c r="AS211" s="26">
        <v>2365.85</v>
      </c>
      <c r="AT211" s="26">
        <v>2978.79</v>
      </c>
      <c r="AU211" s="26">
        <v>3939.74</v>
      </c>
      <c r="AV211" s="26">
        <v>1343.65</v>
      </c>
      <c r="AW211" s="26">
        <v>2268.58</v>
      </c>
      <c r="AX211" s="26">
        <v>12078.48</v>
      </c>
      <c r="AY211" s="26">
        <v>181.58</v>
      </c>
      <c r="AZ211" s="26">
        <v>3534.13</v>
      </c>
      <c r="BA211" s="26">
        <v>2522.21</v>
      </c>
      <c r="BB211" s="26">
        <v>1720.08</v>
      </c>
      <c r="BC211" s="26">
        <v>989.49</v>
      </c>
      <c r="BD211" s="26">
        <v>1.28</v>
      </c>
      <c r="BE211" s="26">
        <v>0.3</v>
      </c>
      <c r="BF211" s="26">
        <v>0.31</v>
      </c>
      <c r="BG211" s="26">
        <v>0.81</v>
      </c>
      <c r="BH211" s="26">
        <v>1.02</v>
      </c>
      <c r="BI211" s="26">
        <v>3.37</v>
      </c>
      <c r="BJ211" s="26">
        <v>0.06</v>
      </c>
      <c r="BK211" s="26">
        <v>11.02</v>
      </c>
      <c r="BL211" s="26">
        <v>0.02</v>
      </c>
      <c r="BM211" s="26">
        <v>3.45</v>
      </c>
      <c r="BN211" s="26">
        <v>0.23</v>
      </c>
      <c r="BO211" s="26">
        <v>0.1</v>
      </c>
      <c r="BP211" s="26">
        <v>0</v>
      </c>
      <c r="BQ211" s="26">
        <v>0.18</v>
      </c>
      <c r="BR211" s="26">
        <v>1.1299999999999999</v>
      </c>
      <c r="BS211" s="26">
        <v>13.12</v>
      </c>
      <c r="BT211" s="26">
        <v>0.01</v>
      </c>
      <c r="BU211" s="26">
        <v>0</v>
      </c>
      <c r="BV211" s="26">
        <v>11.34</v>
      </c>
      <c r="BW211" s="26">
        <v>0.2</v>
      </c>
      <c r="BX211" s="26">
        <v>0</v>
      </c>
      <c r="BY211" s="26">
        <v>0</v>
      </c>
      <c r="BZ211" s="26">
        <v>0</v>
      </c>
      <c r="CA211" s="26">
        <v>0</v>
      </c>
      <c r="CB211" s="26">
        <v>2324.1999999999998</v>
      </c>
      <c r="CC211" s="25"/>
      <c r="CE211" s="26">
        <v>1853.83</v>
      </c>
      <c r="CG211" s="26">
        <v>2.7</v>
      </c>
      <c r="CH211" s="26">
        <v>2.7</v>
      </c>
      <c r="CI211" s="26">
        <v>2.7</v>
      </c>
      <c r="CJ211" s="26">
        <v>0.12</v>
      </c>
      <c r="CK211" s="26">
        <v>0.12</v>
      </c>
      <c r="CL211" s="26">
        <v>0.12</v>
      </c>
      <c r="CM211" s="26">
        <v>0.6</v>
      </c>
      <c r="CN211" s="26">
        <v>0.6</v>
      </c>
      <c r="CO211" s="26">
        <v>0.6</v>
      </c>
      <c r="CP211" s="26">
        <v>43.15</v>
      </c>
      <c r="CQ211" s="26">
        <v>6.76</v>
      </c>
    </row>
    <row r="212" spans="1:95" s="5" customFormat="1" ht="15" x14ac:dyDescent="0.25">
      <c r="A212" s="26"/>
      <c r="B212" s="15"/>
      <c r="C212" s="11"/>
      <c r="D212" s="11"/>
      <c r="E212" s="11"/>
      <c r="F212" s="11"/>
      <c r="G212" s="11"/>
      <c r="H212" s="11"/>
      <c r="I212" s="11"/>
      <c r="CC212" s="11"/>
    </row>
    <row r="213" spans="1:95" s="7" customFormat="1" x14ac:dyDescent="0.25">
      <c r="A213" s="8"/>
      <c r="B213" s="8" t="s">
        <v>212</v>
      </c>
      <c r="C213" s="8"/>
      <c r="D213" s="9"/>
      <c r="E213" s="8"/>
      <c r="F213" s="8"/>
      <c r="G213" s="8"/>
      <c r="H213" s="8"/>
      <c r="I213" s="8"/>
    </row>
    <row r="214" spans="1:95" ht="15.75" hidden="1" customHeight="1" x14ac:dyDescent="0.25">
      <c r="B214" s="1"/>
      <c r="CC214" s="1"/>
    </row>
    <row r="215" spans="1:95" x14ac:dyDescent="0.25">
      <c r="B215" s="2"/>
      <c r="C215" s="6"/>
      <c r="D215" s="3"/>
      <c r="E215" s="3"/>
      <c r="F215" s="3"/>
      <c r="G215" s="3"/>
      <c r="H215" s="3"/>
      <c r="I215" s="3"/>
      <c r="CC215" s="1"/>
    </row>
    <row r="216" spans="1:95" ht="7.5" customHeight="1" x14ac:dyDescent="0.25">
      <c r="B216" s="1"/>
      <c r="CC216" s="1"/>
    </row>
    <row r="217" spans="1:95" ht="15.75" hidden="1" customHeight="1" x14ac:dyDescent="0.25">
      <c r="B217" s="1"/>
      <c r="CC217" s="1"/>
    </row>
    <row r="218" spans="1:95" s="5" customFormat="1" ht="14.25" customHeight="1" x14ac:dyDescent="0.25">
      <c r="A218" s="40" t="s">
        <v>76</v>
      </c>
      <c r="B218" s="36" t="s">
        <v>0</v>
      </c>
      <c r="C218" s="36" t="s">
        <v>6</v>
      </c>
      <c r="D218" s="36" t="s">
        <v>2</v>
      </c>
      <c r="E218" s="36"/>
      <c r="F218" s="36" t="s">
        <v>9</v>
      </c>
      <c r="G218" s="36"/>
      <c r="H218" s="36" t="s">
        <v>8</v>
      </c>
      <c r="I218" s="37" t="s">
        <v>5</v>
      </c>
      <c r="J218" s="5" t="s">
        <v>10</v>
      </c>
      <c r="K218" s="5" t="s">
        <v>11</v>
      </c>
      <c r="L218" s="5" t="s">
        <v>74</v>
      </c>
      <c r="M218" s="5" t="s">
        <v>12</v>
      </c>
      <c r="N218" s="5" t="s">
        <v>13</v>
      </c>
      <c r="O218" s="5" t="s">
        <v>14</v>
      </c>
      <c r="P218" s="5" t="s">
        <v>15</v>
      </c>
      <c r="Q218" s="5" t="s">
        <v>16</v>
      </c>
      <c r="R218" s="5" t="s">
        <v>17</v>
      </c>
      <c r="S218" s="5" t="s">
        <v>18</v>
      </c>
      <c r="T218" s="5" t="s">
        <v>19</v>
      </c>
      <c r="U218" s="5" t="s">
        <v>20</v>
      </c>
      <c r="V218" s="5" t="s">
        <v>21</v>
      </c>
      <c r="W218" s="33" t="s">
        <v>75</v>
      </c>
      <c r="X218" s="33"/>
      <c r="Y218" s="33"/>
      <c r="Z218" s="33"/>
      <c r="AA218" s="34" t="s">
        <v>77</v>
      </c>
      <c r="AB218" s="34"/>
      <c r="AC218" s="34"/>
      <c r="AD218" s="34"/>
      <c r="AE218" s="34"/>
      <c r="AF218" s="34"/>
      <c r="AG218" s="34"/>
      <c r="AH218" s="34"/>
      <c r="AI218" s="35"/>
      <c r="AJ218" s="5" t="s">
        <v>30</v>
      </c>
      <c r="AK218" s="5" t="s">
        <v>31</v>
      </c>
      <c r="AL218" s="5" t="s">
        <v>32</v>
      </c>
      <c r="AM218" s="5" t="s">
        <v>33</v>
      </c>
      <c r="AN218" s="5" t="s">
        <v>34</v>
      </c>
      <c r="AO218" s="5" t="s">
        <v>35</v>
      </c>
      <c r="AP218" s="5" t="s">
        <v>36</v>
      </c>
      <c r="AQ218" s="5" t="s">
        <v>37</v>
      </c>
      <c r="AR218" s="5" t="s">
        <v>38</v>
      </c>
      <c r="AS218" s="5" t="s">
        <v>39</v>
      </c>
      <c r="AT218" s="5" t="s">
        <v>40</v>
      </c>
      <c r="AU218" s="5" t="s">
        <v>41</v>
      </c>
      <c r="AV218" s="5" t="s">
        <v>42</v>
      </c>
      <c r="AW218" s="5" t="s">
        <v>43</v>
      </c>
      <c r="AX218" s="5" t="s">
        <v>44</v>
      </c>
      <c r="AY218" s="5" t="s">
        <v>45</v>
      </c>
      <c r="AZ218" s="5" t="s">
        <v>46</v>
      </c>
      <c r="BA218" s="5" t="s">
        <v>47</v>
      </c>
      <c r="BB218" s="5" t="s">
        <v>48</v>
      </c>
      <c r="BC218" s="5" t="s">
        <v>49</v>
      </c>
      <c r="BD218" s="5" t="s">
        <v>50</v>
      </c>
      <c r="BE218" s="5" t="s">
        <v>51</v>
      </c>
      <c r="BF218" s="5" t="s">
        <v>52</v>
      </c>
      <c r="BG218" s="5" t="s">
        <v>53</v>
      </c>
      <c r="BH218" s="5" t="s">
        <v>54</v>
      </c>
      <c r="BI218" s="5" t="s">
        <v>55</v>
      </c>
      <c r="BJ218" s="5" t="s">
        <v>56</v>
      </c>
      <c r="BK218" s="5" t="s">
        <v>57</v>
      </c>
      <c r="BL218" s="5" t="s">
        <v>58</v>
      </c>
      <c r="BM218" s="5" t="s">
        <v>59</v>
      </c>
      <c r="BN218" s="5" t="s">
        <v>60</v>
      </c>
      <c r="BO218" s="5" t="s">
        <v>61</v>
      </c>
      <c r="BP218" s="5" t="s">
        <v>62</v>
      </c>
      <c r="BQ218" s="5" t="s">
        <v>63</v>
      </c>
      <c r="BR218" s="5" t="s">
        <v>64</v>
      </c>
      <c r="BS218" s="5" t="s">
        <v>65</v>
      </c>
      <c r="BT218" s="5" t="s">
        <v>66</v>
      </c>
      <c r="BU218" s="5" t="s">
        <v>67</v>
      </c>
      <c r="BV218" s="5" t="s">
        <v>68</v>
      </c>
      <c r="BW218" s="5" t="s">
        <v>69</v>
      </c>
      <c r="BX218" s="5" t="s">
        <v>70</v>
      </c>
      <c r="BY218" s="5" t="s">
        <v>71</v>
      </c>
      <c r="BZ218" s="5" t="s">
        <v>72</v>
      </c>
      <c r="CA218" s="5" t="s">
        <v>73</v>
      </c>
      <c r="CB218" s="13"/>
      <c r="CC218" s="31"/>
    </row>
    <row r="219" spans="1:95" s="5" customFormat="1" ht="15.75" customHeight="1" x14ac:dyDescent="0.25">
      <c r="A219" s="41"/>
      <c r="B219" s="36"/>
      <c r="C219" s="36"/>
      <c r="D219" s="28" t="s">
        <v>1</v>
      </c>
      <c r="E219" s="28" t="s">
        <v>3</v>
      </c>
      <c r="F219" s="28" t="s">
        <v>1</v>
      </c>
      <c r="G219" s="28" t="s">
        <v>4</v>
      </c>
      <c r="H219" s="36"/>
      <c r="I219" s="38"/>
      <c r="W219" s="29" t="s">
        <v>22</v>
      </c>
      <c r="X219" s="29" t="s">
        <v>23</v>
      </c>
      <c r="Y219" s="29" t="s">
        <v>24</v>
      </c>
      <c r="Z219" s="29" t="s">
        <v>25</v>
      </c>
      <c r="AA219" s="29" t="s">
        <v>82</v>
      </c>
      <c r="AB219" s="29" t="s">
        <v>26</v>
      </c>
      <c r="AC219" s="29" t="s">
        <v>78</v>
      </c>
      <c r="AD219" s="29" t="s">
        <v>79</v>
      </c>
      <c r="AE219" s="29" t="s">
        <v>80</v>
      </c>
      <c r="AF219" s="29" t="s">
        <v>27</v>
      </c>
      <c r="AG219" s="29" t="s">
        <v>28</v>
      </c>
      <c r="AH219" s="29" t="s">
        <v>29</v>
      </c>
      <c r="AI219" s="30" t="s">
        <v>81</v>
      </c>
      <c r="CB219" s="13"/>
      <c r="CC219" s="32"/>
    </row>
    <row r="220" spans="1:95" s="5" customFormat="1" ht="15" x14ac:dyDescent="0.25">
      <c r="B220" s="17" t="s">
        <v>83</v>
      </c>
      <c r="C220" s="11"/>
      <c r="D220" s="11"/>
      <c r="E220" s="11"/>
      <c r="F220" s="11"/>
      <c r="G220" s="11"/>
      <c r="H220" s="11"/>
      <c r="I220" s="11"/>
      <c r="CC220" s="11"/>
    </row>
    <row r="221" spans="1:95" s="21" customFormat="1" ht="15" x14ac:dyDescent="0.25">
      <c r="A221" s="21" t="s">
        <v>213</v>
      </c>
      <c r="B221" s="22" t="s">
        <v>214</v>
      </c>
      <c r="C221" s="23" t="str">
        <f>"190"</f>
        <v>190</v>
      </c>
      <c r="D221" s="23">
        <v>6.49</v>
      </c>
      <c r="E221" s="23">
        <v>3.49</v>
      </c>
      <c r="F221" s="23">
        <v>11.71</v>
      </c>
      <c r="G221" s="23">
        <v>0</v>
      </c>
      <c r="H221" s="23">
        <v>36.86</v>
      </c>
      <c r="I221" s="23">
        <v>269.08765727999992</v>
      </c>
      <c r="J221" s="21">
        <v>8.09</v>
      </c>
      <c r="K221" s="21">
        <v>0.25</v>
      </c>
      <c r="L221" s="21">
        <v>0</v>
      </c>
      <c r="M221" s="21">
        <v>0</v>
      </c>
      <c r="N221" s="21">
        <v>35.36</v>
      </c>
      <c r="O221" s="21">
        <v>0</v>
      </c>
      <c r="P221" s="21">
        <v>1.5</v>
      </c>
      <c r="Q221" s="21">
        <v>0</v>
      </c>
      <c r="R221" s="21">
        <v>0</v>
      </c>
      <c r="S221" s="21">
        <v>0.12</v>
      </c>
      <c r="T221" s="21">
        <v>2.09</v>
      </c>
      <c r="U221" s="21">
        <v>411.58</v>
      </c>
      <c r="V221" s="21">
        <v>258.52</v>
      </c>
      <c r="W221" s="21">
        <v>159.28</v>
      </c>
      <c r="X221" s="21">
        <v>36.799999999999997</v>
      </c>
      <c r="Y221" s="21">
        <v>191.02</v>
      </c>
      <c r="Z221" s="21">
        <v>1.71</v>
      </c>
      <c r="AA221" s="21">
        <v>95.29</v>
      </c>
      <c r="AB221" s="21">
        <v>55.97</v>
      </c>
      <c r="AC221" s="21">
        <v>105.22</v>
      </c>
      <c r="AD221" s="21">
        <v>0.87</v>
      </c>
      <c r="AE221" s="21">
        <v>0.13</v>
      </c>
      <c r="AF221" s="21">
        <v>0.2</v>
      </c>
      <c r="AG221" s="21">
        <v>0.53</v>
      </c>
      <c r="AH221" s="21">
        <v>2.0299999999999998</v>
      </c>
      <c r="AI221" s="21">
        <v>0.63</v>
      </c>
      <c r="AJ221" s="21">
        <v>0</v>
      </c>
      <c r="AK221" s="21">
        <v>2.5499999999999998</v>
      </c>
      <c r="AL221" s="21">
        <v>2.4500000000000002</v>
      </c>
      <c r="AM221" s="21">
        <v>4.6100000000000003</v>
      </c>
      <c r="AN221" s="21">
        <v>2.74</v>
      </c>
      <c r="AO221" s="21">
        <v>1.08</v>
      </c>
      <c r="AP221" s="21">
        <v>2.94</v>
      </c>
      <c r="AQ221" s="21">
        <v>2.65</v>
      </c>
      <c r="AR221" s="21">
        <v>2.5499999999999998</v>
      </c>
      <c r="AS221" s="21">
        <v>2.16</v>
      </c>
      <c r="AT221" s="21">
        <v>1.57</v>
      </c>
      <c r="AU221" s="21">
        <v>3.53</v>
      </c>
      <c r="AV221" s="21">
        <v>2.16</v>
      </c>
      <c r="AW221" s="21">
        <v>1.47</v>
      </c>
      <c r="AX221" s="21">
        <v>8.7200000000000006</v>
      </c>
      <c r="AY221" s="21">
        <v>0</v>
      </c>
      <c r="AZ221" s="21">
        <v>2.94</v>
      </c>
      <c r="BA221" s="21">
        <v>3.33</v>
      </c>
      <c r="BB221" s="21">
        <v>2.5499999999999998</v>
      </c>
      <c r="BC221" s="21">
        <v>0.59</v>
      </c>
      <c r="BD221" s="21">
        <v>0.37</v>
      </c>
      <c r="BE221" s="21">
        <v>0.08</v>
      </c>
      <c r="BF221" s="21">
        <v>7.0000000000000007E-2</v>
      </c>
      <c r="BG221" s="21">
        <v>0.19</v>
      </c>
      <c r="BH221" s="21">
        <v>0.24</v>
      </c>
      <c r="BI221" s="21">
        <v>0.77</v>
      </c>
      <c r="BJ221" s="21">
        <v>0</v>
      </c>
      <c r="BK221" s="21">
        <v>2.41</v>
      </c>
      <c r="BL221" s="21">
        <v>0</v>
      </c>
      <c r="BM221" s="21">
        <v>0.74</v>
      </c>
      <c r="BN221" s="21">
        <v>0</v>
      </c>
      <c r="BO221" s="21">
        <v>0</v>
      </c>
      <c r="BP221" s="21">
        <v>0</v>
      </c>
      <c r="BQ221" s="21">
        <v>0.08</v>
      </c>
      <c r="BR221" s="21">
        <v>0.28000000000000003</v>
      </c>
      <c r="BS221" s="21">
        <v>2.23</v>
      </c>
      <c r="BT221" s="21">
        <v>0</v>
      </c>
      <c r="BU221" s="21">
        <v>0</v>
      </c>
      <c r="BV221" s="21">
        <v>0.08</v>
      </c>
      <c r="BW221" s="21">
        <v>0.01</v>
      </c>
      <c r="BX221" s="21">
        <v>0</v>
      </c>
      <c r="BY221" s="21">
        <v>0</v>
      </c>
      <c r="BZ221" s="21">
        <v>0</v>
      </c>
      <c r="CA221" s="21">
        <v>0</v>
      </c>
      <c r="CB221" s="21">
        <v>135.41</v>
      </c>
      <c r="CC221" s="23"/>
      <c r="CE221" s="21">
        <v>104.62</v>
      </c>
      <c r="CG221" s="21">
        <v>0</v>
      </c>
      <c r="CH221" s="21">
        <v>0</v>
      </c>
      <c r="CI221" s="21">
        <v>0</v>
      </c>
      <c r="CJ221" s="21">
        <v>0</v>
      </c>
      <c r="CK221" s="21">
        <v>0</v>
      </c>
      <c r="CL221" s="21">
        <v>0</v>
      </c>
      <c r="CM221" s="21">
        <v>0</v>
      </c>
      <c r="CN221" s="21">
        <v>0</v>
      </c>
      <c r="CO221" s="21">
        <v>0</v>
      </c>
      <c r="CP221" s="21">
        <v>2.97</v>
      </c>
      <c r="CQ221" s="21">
        <v>0.9</v>
      </c>
    </row>
    <row r="222" spans="1:95" s="21" customFormat="1" ht="15" x14ac:dyDescent="0.25">
      <c r="A222" s="21" t="s">
        <v>135</v>
      </c>
      <c r="B222" s="22" t="s">
        <v>136</v>
      </c>
      <c r="C222" s="23" t="str">
        <f>"200"</f>
        <v>200</v>
      </c>
      <c r="D222" s="23">
        <v>3.46</v>
      </c>
      <c r="E222" s="23">
        <v>3.34</v>
      </c>
      <c r="F222" s="23">
        <v>3.86</v>
      </c>
      <c r="G222" s="23">
        <v>0.36</v>
      </c>
      <c r="H222" s="23">
        <v>15.21</v>
      </c>
      <c r="I222" s="23">
        <v>105.7239508</v>
      </c>
      <c r="J222" s="21">
        <v>2.75</v>
      </c>
      <c r="K222" s="21">
        <v>0</v>
      </c>
      <c r="L222" s="21">
        <v>0</v>
      </c>
      <c r="M222" s="21">
        <v>0</v>
      </c>
      <c r="N222" s="21">
        <v>14.04</v>
      </c>
      <c r="O222" s="21">
        <v>0.4</v>
      </c>
      <c r="P222" s="21">
        <v>0.77</v>
      </c>
      <c r="Q222" s="21">
        <v>0</v>
      </c>
      <c r="R222" s="21">
        <v>0</v>
      </c>
      <c r="S222" s="21">
        <v>0.21</v>
      </c>
      <c r="T222" s="21">
        <v>0.97</v>
      </c>
      <c r="U222" s="21">
        <v>57.91</v>
      </c>
      <c r="V222" s="21">
        <v>179.89</v>
      </c>
      <c r="W222" s="21">
        <v>124.41</v>
      </c>
      <c r="X222" s="21">
        <v>22.88</v>
      </c>
      <c r="Y222" s="21">
        <v>103.72</v>
      </c>
      <c r="Z222" s="21">
        <v>0.59</v>
      </c>
      <c r="AA222" s="21">
        <v>20.7</v>
      </c>
      <c r="AB222" s="21">
        <v>18.78</v>
      </c>
      <c r="AC222" s="21">
        <v>38.020000000000003</v>
      </c>
      <c r="AD222" s="21">
        <v>0.12</v>
      </c>
      <c r="AE222" s="21">
        <v>0.03</v>
      </c>
      <c r="AF222" s="21">
        <v>0.14000000000000001</v>
      </c>
      <c r="AG222" s="21">
        <v>0.13</v>
      </c>
      <c r="AH222" s="21">
        <v>1.08</v>
      </c>
      <c r="AI222" s="21">
        <v>0.6</v>
      </c>
      <c r="AJ222" s="21">
        <v>0</v>
      </c>
      <c r="AK222" s="21">
        <v>0</v>
      </c>
      <c r="AL222" s="21">
        <v>0</v>
      </c>
      <c r="AM222" s="21">
        <v>0</v>
      </c>
      <c r="AN222" s="21">
        <v>0</v>
      </c>
      <c r="AO222" s="21">
        <v>0</v>
      </c>
      <c r="AP222" s="21">
        <v>0</v>
      </c>
      <c r="AQ222" s="21">
        <v>0</v>
      </c>
      <c r="AR222" s="21">
        <v>0</v>
      </c>
      <c r="AS222" s="21">
        <v>0</v>
      </c>
      <c r="AT222" s="21">
        <v>0</v>
      </c>
      <c r="AU222" s="21">
        <v>0</v>
      </c>
      <c r="AV222" s="21">
        <v>0</v>
      </c>
      <c r="AW222" s="21">
        <v>0</v>
      </c>
      <c r="AX222" s="21">
        <v>0</v>
      </c>
      <c r="AY222" s="21">
        <v>0</v>
      </c>
      <c r="AZ222" s="21">
        <v>0</v>
      </c>
      <c r="BA222" s="21">
        <v>0</v>
      </c>
      <c r="BB222" s="21">
        <v>0</v>
      </c>
      <c r="BC222" s="21">
        <v>0</v>
      </c>
      <c r="BD222" s="21">
        <v>0</v>
      </c>
      <c r="BE222" s="21">
        <v>0</v>
      </c>
      <c r="BF222" s="21">
        <v>0</v>
      </c>
      <c r="BG222" s="21">
        <v>0</v>
      </c>
      <c r="BH222" s="21">
        <v>0</v>
      </c>
      <c r="BI222" s="21">
        <v>0</v>
      </c>
      <c r="BJ222" s="21">
        <v>0</v>
      </c>
      <c r="BK222" s="21">
        <v>0</v>
      </c>
      <c r="BL222" s="21">
        <v>0</v>
      </c>
      <c r="BM222" s="21">
        <v>0</v>
      </c>
      <c r="BN222" s="21">
        <v>0</v>
      </c>
      <c r="BO222" s="21">
        <v>0</v>
      </c>
      <c r="BP222" s="21">
        <v>0</v>
      </c>
      <c r="BQ222" s="21">
        <v>0</v>
      </c>
      <c r="BR222" s="21">
        <v>0</v>
      </c>
      <c r="BS222" s="21">
        <v>0</v>
      </c>
      <c r="BT222" s="21">
        <v>0</v>
      </c>
      <c r="BU222" s="21">
        <v>0</v>
      </c>
      <c r="BV222" s="21">
        <v>0</v>
      </c>
      <c r="BW222" s="21">
        <v>0</v>
      </c>
      <c r="BX222" s="21">
        <v>0</v>
      </c>
      <c r="BY222" s="21">
        <v>0</v>
      </c>
      <c r="BZ222" s="21">
        <v>0</v>
      </c>
      <c r="CA222" s="21">
        <v>0</v>
      </c>
      <c r="CB222" s="21">
        <v>201.45</v>
      </c>
      <c r="CC222" s="23"/>
      <c r="CE222" s="21">
        <v>23.83</v>
      </c>
      <c r="CG222" s="21">
        <v>0</v>
      </c>
      <c r="CH222" s="21">
        <v>0</v>
      </c>
      <c r="CI222" s="21">
        <v>0</v>
      </c>
      <c r="CJ222" s="21">
        <v>0</v>
      </c>
      <c r="CK222" s="21">
        <v>0</v>
      </c>
      <c r="CL222" s="21">
        <v>0</v>
      </c>
      <c r="CM222" s="21">
        <v>0</v>
      </c>
      <c r="CN222" s="21">
        <v>0</v>
      </c>
      <c r="CO222" s="21">
        <v>0</v>
      </c>
      <c r="CP222" s="21">
        <v>9</v>
      </c>
      <c r="CQ222" s="21">
        <v>0</v>
      </c>
    </row>
    <row r="223" spans="1:95" s="21" customFormat="1" ht="15" x14ac:dyDescent="0.25">
      <c r="A223" s="21" t="s">
        <v>104</v>
      </c>
      <c r="B223" s="22" t="s">
        <v>129</v>
      </c>
      <c r="C223" s="23" t="str">
        <f>"15"</f>
        <v>15</v>
      </c>
      <c r="D223" s="23">
        <v>0.42</v>
      </c>
      <c r="E223" s="23">
        <v>0</v>
      </c>
      <c r="F223" s="23">
        <v>0.02</v>
      </c>
      <c r="G223" s="23">
        <v>0</v>
      </c>
      <c r="H223" s="23">
        <v>5.53</v>
      </c>
      <c r="I223" s="23">
        <v>24.154799999999998</v>
      </c>
      <c r="J223" s="21">
        <v>0.03</v>
      </c>
      <c r="K223" s="21">
        <v>0</v>
      </c>
      <c r="L223" s="21">
        <v>0</v>
      </c>
      <c r="M223" s="21">
        <v>0</v>
      </c>
      <c r="N223" s="21">
        <v>0.1</v>
      </c>
      <c r="O223" s="21">
        <v>5.19</v>
      </c>
      <c r="P223" s="21">
        <v>0.24</v>
      </c>
      <c r="Q223" s="21">
        <v>0</v>
      </c>
      <c r="R223" s="21">
        <v>0</v>
      </c>
      <c r="S223" s="21">
        <v>0.05</v>
      </c>
      <c r="T223" s="21">
        <v>0.26</v>
      </c>
      <c r="U223" s="21">
        <v>74.849999999999994</v>
      </c>
      <c r="V223" s="21">
        <v>13.95</v>
      </c>
      <c r="W223" s="21">
        <v>3</v>
      </c>
      <c r="X223" s="21">
        <v>2.1</v>
      </c>
      <c r="Y223" s="21">
        <v>9.75</v>
      </c>
      <c r="Z223" s="21">
        <v>0.17</v>
      </c>
      <c r="AA223" s="21">
        <v>0</v>
      </c>
      <c r="AB223" s="21">
        <v>0</v>
      </c>
      <c r="AC223" s="21">
        <v>0</v>
      </c>
      <c r="AD223" s="21">
        <v>0.17</v>
      </c>
      <c r="AE223" s="21">
        <v>0.02</v>
      </c>
      <c r="AF223" s="21">
        <v>0</v>
      </c>
      <c r="AG223" s="21">
        <v>0.14000000000000001</v>
      </c>
      <c r="AH223" s="21">
        <v>0.33</v>
      </c>
      <c r="AI223" s="21">
        <v>0</v>
      </c>
      <c r="AJ223" s="21">
        <v>0</v>
      </c>
      <c r="AK223" s="21">
        <v>52.2</v>
      </c>
      <c r="AL223" s="21">
        <v>47.7</v>
      </c>
      <c r="AM223" s="21">
        <v>89.1</v>
      </c>
      <c r="AN223" s="21">
        <v>28.35</v>
      </c>
      <c r="AO223" s="21">
        <v>17.100000000000001</v>
      </c>
      <c r="AP223" s="21">
        <v>34.65</v>
      </c>
      <c r="AQ223" s="21">
        <v>11.1</v>
      </c>
      <c r="AR223" s="21">
        <v>55.2</v>
      </c>
      <c r="AS223" s="21">
        <v>36.450000000000003</v>
      </c>
      <c r="AT223" s="21">
        <v>44.25</v>
      </c>
      <c r="AU223" s="21">
        <v>37.799999999999997</v>
      </c>
      <c r="AV223" s="21">
        <v>22.2</v>
      </c>
      <c r="AW223" s="21">
        <v>38.700000000000003</v>
      </c>
      <c r="AX223" s="21">
        <v>338.1</v>
      </c>
      <c r="AY223" s="21">
        <v>0</v>
      </c>
      <c r="AZ223" s="21">
        <v>106.35</v>
      </c>
      <c r="BA223" s="21">
        <v>55.2</v>
      </c>
      <c r="BB223" s="21">
        <v>28.05</v>
      </c>
      <c r="BC223" s="21">
        <v>22.05</v>
      </c>
      <c r="BD223" s="21">
        <v>0</v>
      </c>
      <c r="BE223" s="21">
        <v>0</v>
      </c>
      <c r="BF223" s="21">
        <v>0</v>
      </c>
      <c r="BG223" s="21">
        <v>0</v>
      </c>
      <c r="BH223" s="21">
        <v>0</v>
      </c>
      <c r="BI223" s="21">
        <v>0.02</v>
      </c>
      <c r="BJ223" s="21">
        <v>0</v>
      </c>
      <c r="BK223" s="21">
        <v>0</v>
      </c>
      <c r="BL223" s="21">
        <v>0</v>
      </c>
      <c r="BM223" s="21">
        <v>0</v>
      </c>
      <c r="BN223" s="21">
        <v>0.01</v>
      </c>
      <c r="BO223" s="21">
        <v>0</v>
      </c>
      <c r="BP223" s="21">
        <v>0</v>
      </c>
      <c r="BQ223" s="21">
        <v>0</v>
      </c>
      <c r="BR223" s="21">
        <v>0</v>
      </c>
      <c r="BS223" s="21">
        <v>0.01</v>
      </c>
      <c r="BT223" s="21">
        <v>0</v>
      </c>
      <c r="BU223" s="21">
        <v>0</v>
      </c>
      <c r="BV223" s="21">
        <v>0.05</v>
      </c>
      <c r="BW223" s="21">
        <v>0</v>
      </c>
      <c r="BX223" s="21">
        <v>0</v>
      </c>
      <c r="BY223" s="21">
        <v>0</v>
      </c>
      <c r="BZ223" s="21">
        <v>0</v>
      </c>
      <c r="CA223" s="21">
        <v>0</v>
      </c>
      <c r="CB223" s="21">
        <v>5.67</v>
      </c>
      <c r="CC223" s="23"/>
      <c r="CE223" s="21">
        <v>0</v>
      </c>
      <c r="CG223" s="21">
        <v>0</v>
      </c>
      <c r="CH223" s="21">
        <v>0</v>
      </c>
      <c r="CI223" s="21">
        <v>0</v>
      </c>
      <c r="CJ223" s="21">
        <v>0</v>
      </c>
      <c r="CK223" s="21">
        <v>0</v>
      </c>
      <c r="CL223" s="21">
        <v>0</v>
      </c>
      <c r="CM223" s="21">
        <v>0</v>
      </c>
      <c r="CN223" s="21">
        <v>0</v>
      </c>
      <c r="CO223" s="21">
        <v>0</v>
      </c>
      <c r="CP223" s="21">
        <v>0</v>
      </c>
      <c r="CQ223" s="21">
        <v>0</v>
      </c>
    </row>
    <row r="224" spans="1:95" s="18" customFormat="1" ht="15" x14ac:dyDescent="0.25">
      <c r="A224" s="18" t="s">
        <v>114</v>
      </c>
      <c r="B224" s="19" t="s">
        <v>156</v>
      </c>
      <c r="C224" s="20" t="str">
        <f>"100"</f>
        <v>100</v>
      </c>
      <c r="D224" s="20">
        <v>2.63</v>
      </c>
      <c r="E224" s="20">
        <v>0</v>
      </c>
      <c r="F224" s="20">
        <v>2.2000000000000002</v>
      </c>
      <c r="G224" s="20">
        <v>0</v>
      </c>
      <c r="H224" s="20">
        <v>11.83</v>
      </c>
      <c r="I224" s="20">
        <v>75.281999999999996</v>
      </c>
      <c r="J224" s="18">
        <v>0</v>
      </c>
      <c r="K224" s="18">
        <v>0</v>
      </c>
      <c r="L224" s="18">
        <v>0</v>
      </c>
      <c r="M224" s="18">
        <v>0</v>
      </c>
      <c r="N224" s="18">
        <v>11.83</v>
      </c>
      <c r="O224" s="18">
        <v>0</v>
      </c>
      <c r="P224" s="18">
        <v>0</v>
      </c>
      <c r="Q224" s="18">
        <v>0</v>
      </c>
      <c r="R224" s="18">
        <v>0</v>
      </c>
      <c r="S224" s="18">
        <v>0</v>
      </c>
      <c r="T224" s="18">
        <v>0</v>
      </c>
      <c r="U224" s="18">
        <v>45</v>
      </c>
      <c r="V224" s="18">
        <v>108.24</v>
      </c>
      <c r="W224" s="18">
        <v>95.92</v>
      </c>
      <c r="X224" s="18">
        <v>11.31</v>
      </c>
      <c r="Y224" s="18">
        <v>73.95</v>
      </c>
      <c r="Z224" s="18">
        <v>0.09</v>
      </c>
      <c r="AA224" s="18">
        <v>0</v>
      </c>
      <c r="AB224" s="18">
        <v>0</v>
      </c>
      <c r="AC224" s="18">
        <v>0</v>
      </c>
      <c r="AD224" s="18">
        <v>0</v>
      </c>
      <c r="AE224" s="18">
        <v>0.02</v>
      </c>
      <c r="AF224" s="18">
        <v>0.24</v>
      </c>
      <c r="AG224" s="18">
        <v>0.48</v>
      </c>
      <c r="AH224" s="18">
        <v>0</v>
      </c>
      <c r="AI224" s="18">
        <v>0.24</v>
      </c>
      <c r="AJ224" s="18">
        <v>0</v>
      </c>
      <c r="AK224" s="18">
        <v>0</v>
      </c>
      <c r="AL224" s="18">
        <v>0</v>
      </c>
      <c r="AM224" s="18">
        <v>0</v>
      </c>
      <c r="AN224" s="18">
        <v>0</v>
      </c>
      <c r="AO224" s="18">
        <v>0</v>
      </c>
      <c r="AP224" s="18">
        <v>0</v>
      </c>
      <c r="AQ224" s="18">
        <v>0</v>
      </c>
      <c r="AR224" s="18">
        <v>0</v>
      </c>
      <c r="AS224" s="18">
        <v>0</v>
      </c>
      <c r="AT224" s="18">
        <v>0</v>
      </c>
      <c r="AU224" s="18">
        <v>0</v>
      </c>
      <c r="AV224" s="18">
        <v>0</v>
      </c>
      <c r="AW224" s="18">
        <v>0</v>
      </c>
      <c r="AX224" s="18">
        <v>0</v>
      </c>
      <c r="AY224" s="18">
        <v>0</v>
      </c>
      <c r="AZ224" s="18">
        <v>0</v>
      </c>
      <c r="BA224" s="18">
        <v>0</v>
      </c>
      <c r="BB224" s="18">
        <v>0</v>
      </c>
      <c r="BC224" s="18">
        <v>0</v>
      </c>
      <c r="BD224" s="18">
        <v>0</v>
      </c>
      <c r="BE224" s="18">
        <v>0</v>
      </c>
      <c r="BF224" s="18">
        <v>0</v>
      </c>
      <c r="BG224" s="18">
        <v>0</v>
      </c>
      <c r="BH224" s="18">
        <v>0</v>
      </c>
      <c r="BI224" s="18">
        <v>0</v>
      </c>
      <c r="BJ224" s="18">
        <v>0</v>
      </c>
      <c r="BK224" s="18">
        <v>0</v>
      </c>
      <c r="BL224" s="18">
        <v>0</v>
      </c>
      <c r="BM224" s="18">
        <v>0</v>
      </c>
      <c r="BN224" s="18">
        <v>0</v>
      </c>
      <c r="BO224" s="18">
        <v>0</v>
      </c>
      <c r="BP224" s="18">
        <v>0</v>
      </c>
      <c r="BQ224" s="18">
        <v>0</v>
      </c>
      <c r="BR224" s="18">
        <v>0</v>
      </c>
      <c r="BS224" s="18">
        <v>0</v>
      </c>
      <c r="BT224" s="18">
        <v>0</v>
      </c>
      <c r="BU224" s="18">
        <v>0</v>
      </c>
      <c r="BV224" s="18">
        <v>0</v>
      </c>
      <c r="BW224" s="18">
        <v>0</v>
      </c>
      <c r="BX224" s="18">
        <v>0</v>
      </c>
      <c r="BY224" s="18">
        <v>0</v>
      </c>
      <c r="BZ224" s="18">
        <v>0</v>
      </c>
      <c r="CA224" s="18">
        <v>0</v>
      </c>
      <c r="CB224" s="18">
        <v>80</v>
      </c>
      <c r="CC224" s="20"/>
      <c r="CE224" s="18">
        <v>0</v>
      </c>
      <c r="CG224" s="18">
        <v>9</v>
      </c>
      <c r="CH224" s="18">
        <v>9</v>
      </c>
      <c r="CI224" s="18">
        <v>9</v>
      </c>
      <c r="CJ224" s="18">
        <v>0.4</v>
      </c>
      <c r="CK224" s="18">
        <v>0.4</v>
      </c>
      <c r="CL224" s="18">
        <v>0.4</v>
      </c>
      <c r="CM224" s="18">
        <v>2</v>
      </c>
      <c r="CN224" s="18">
        <v>2</v>
      </c>
      <c r="CO224" s="18">
        <v>2</v>
      </c>
      <c r="CP224" s="18">
        <v>0</v>
      </c>
      <c r="CQ224" s="18">
        <v>0</v>
      </c>
    </row>
    <row r="225" spans="1:95" s="26" customFormat="1" ht="14.25" x14ac:dyDescent="0.2">
      <c r="B225" s="24" t="s">
        <v>86</v>
      </c>
      <c r="C225" s="25"/>
      <c r="D225" s="25">
        <v>12.99</v>
      </c>
      <c r="E225" s="25">
        <v>6.82</v>
      </c>
      <c r="F225" s="25">
        <v>17.8</v>
      </c>
      <c r="G225" s="25">
        <v>0.36</v>
      </c>
      <c r="H225" s="25">
        <v>69.430000000000007</v>
      </c>
      <c r="I225" s="25">
        <v>474.25</v>
      </c>
      <c r="J225" s="26">
        <v>10.87</v>
      </c>
      <c r="K225" s="26">
        <v>0.25</v>
      </c>
      <c r="L225" s="26">
        <v>0</v>
      </c>
      <c r="M225" s="26">
        <v>0</v>
      </c>
      <c r="N225" s="26">
        <v>61.33</v>
      </c>
      <c r="O225" s="26">
        <v>5.59</v>
      </c>
      <c r="P225" s="26">
        <v>2.52</v>
      </c>
      <c r="Q225" s="26">
        <v>0</v>
      </c>
      <c r="R225" s="26">
        <v>0</v>
      </c>
      <c r="S225" s="26">
        <v>0.37</v>
      </c>
      <c r="T225" s="26">
        <v>3.31</v>
      </c>
      <c r="U225" s="26">
        <v>589.34</v>
      </c>
      <c r="V225" s="26">
        <v>560.59</v>
      </c>
      <c r="W225" s="26">
        <v>382.61</v>
      </c>
      <c r="X225" s="26">
        <v>73.09</v>
      </c>
      <c r="Y225" s="26">
        <v>378.44</v>
      </c>
      <c r="Z225" s="26">
        <v>2.5499999999999998</v>
      </c>
      <c r="AA225" s="26">
        <v>115.99</v>
      </c>
      <c r="AB225" s="26">
        <v>74.760000000000005</v>
      </c>
      <c r="AC225" s="26">
        <v>143.24</v>
      </c>
      <c r="AD225" s="26">
        <v>1.1599999999999999</v>
      </c>
      <c r="AE225" s="26">
        <v>0.21</v>
      </c>
      <c r="AF225" s="26">
        <v>0.59</v>
      </c>
      <c r="AG225" s="26">
        <v>1.27</v>
      </c>
      <c r="AH225" s="26">
        <v>3.44</v>
      </c>
      <c r="AI225" s="26">
        <v>1.47</v>
      </c>
      <c r="AJ225" s="26">
        <v>0</v>
      </c>
      <c r="AK225" s="26">
        <v>54.75</v>
      </c>
      <c r="AL225" s="26">
        <v>50.15</v>
      </c>
      <c r="AM225" s="26">
        <v>93.71</v>
      </c>
      <c r="AN225" s="26">
        <v>31.09</v>
      </c>
      <c r="AO225" s="26">
        <v>18.18</v>
      </c>
      <c r="AP225" s="26">
        <v>37.590000000000003</v>
      </c>
      <c r="AQ225" s="26">
        <v>13.75</v>
      </c>
      <c r="AR225" s="26">
        <v>57.75</v>
      </c>
      <c r="AS225" s="26">
        <v>38.61</v>
      </c>
      <c r="AT225" s="26">
        <v>45.82</v>
      </c>
      <c r="AU225" s="26">
        <v>41.33</v>
      </c>
      <c r="AV225" s="26">
        <v>24.36</v>
      </c>
      <c r="AW225" s="26">
        <v>40.17</v>
      </c>
      <c r="AX225" s="26">
        <v>346.82</v>
      </c>
      <c r="AY225" s="26">
        <v>0</v>
      </c>
      <c r="AZ225" s="26">
        <v>109.29</v>
      </c>
      <c r="BA225" s="26">
        <v>58.53</v>
      </c>
      <c r="BB225" s="26">
        <v>30.6</v>
      </c>
      <c r="BC225" s="26">
        <v>22.64</v>
      </c>
      <c r="BD225" s="26">
        <v>0.37</v>
      </c>
      <c r="BE225" s="26">
        <v>0.08</v>
      </c>
      <c r="BF225" s="26">
        <v>7.0000000000000007E-2</v>
      </c>
      <c r="BG225" s="26">
        <v>0.19</v>
      </c>
      <c r="BH225" s="26">
        <v>0.24</v>
      </c>
      <c r="BI225" s="26">
        <v>0.78</v>
      </c>
      <c r="BJ225" s="26">
        <v>0</v>
      </c>
      <c r="BK225" s="26">
        <v>2.41</v>
      </c>
      <c r="BL225" s="26">
        <v>0</v>
      </c>
      <c r="BM225" s="26">
        <v>0.74</v>
      </c>
      <c r="BN225" s="26">
        <v>0.01</v>
      </c>
      <c r="BO225" s="26">
        <v>0</v>
      </c>
      <c r="BP225" s="26">
        <v>0</v>
      </c>
      <c r="BQ225" s="26">
        <v>0.08</v>
      </c>
      <c r="BR225" s="26">
        <v>0.28000000000000003</v>
      </c>
      <c r="BS225" s="26">
        <v>2.2400000000000002</v>
      </c>
      <c r="BT225" s="26">
        <v>0</v>
      </c>
      <c r="BU225" s="26">
        <v>0</v>
      </c>
      <c r="BV225" s="26">
        <v>0.13</v>
      </c>
      <c r="BW225" s="26">
        <v>0.01</v>
      </c>
      <c r="BX225" s="26">
        <v>0</v>
      </c>
      <c r="BY225" s="26">
        <v>0</v>
      </c>
      <c r="BZ225" s="26">
        <v>0</v>
      </c>
      <c r="CA225" s="26">
        <v>0</v>
      </c>
      <c r="CB225" s="26">
        <v>422.53</v>
      </c>
      <c r="CC225" s="25"/>
      <c r="CD225" s="26">
        <f>$I$15/$I$41*100</f>
        <v>96.544966219764049</v>
      </c>
      <c r="CE225" s="26">
        <v>128.44999999999999</v>
      </c>
      <c r="CG225" s="26">
        <v>9</v>
      </c>
      <c r="CH225" s="26">
        <v>9</v>
      </c>
      <c r="CI225" s="26">
        <v>9</v>
      </c>
      <c r="CJ225" s="26">
        <v>0.4</v>
      </c>
      <c r="CK225" s="26">
        <v>0.4</v>
      </c>
      <c r="CL225" s="26">
        <v>0.4</v>
      </c>
      <c r="CM225" s="26">
        <v>2</v>
      </c>
      <c r="CN225" s="26">
        <v>2</v>
      </c>
      <c r="CO225" s="26">
        <v>2</v>
      </c>
      <c r="CP225" s="26">
        <v>11.97</v>
      </c>
      <c r="CQ225" s="26">
        <v>0.9</v>
      </c>
    </row>
    <row r="226" spans="1:95" s="5" customFormat="1" ht="15" x14ac:dyDescent="0.25">
      <c r="B226" s="17" t="s">
        <v>87</v>
      </c>
      <c r="C226" s="11"/>
      <c r="D226" s="11"/>
      <c r="E226" s="11"/>
      <c r="F226" s="11"/>
      <c r="G226" s="11"/>
      <c r="H226" s="11"/>
      <c r="I226" s="11"/>
      <c r="CC226" s="11"/>
    </row>
    <row r="227" spans="1:95" s="21" customFormat="1" ht="15" x14ac:dyDescent="0.25">
      <c r="B227" s="22" t="s">
        <v>215</v>
      </c>
      <c r="C227" s="23" t="str">
        <f>"5"</f>
        <v>5</v>
      </c>
      <c r="D227" s="23">
        <v>0.32</v>
      </c>
      <c r="E227" s="23">
        <v>0.32</v>
      </c>
      <c r="F227" s="23">
        <v>0.84</v>
      </c>
      <c r="G227" s="23">
        <v>0</v>
      </c>
      <c r="H227" s="23">
        <v>3.52</v>
      </c>
      <c r="I227" s="23">
        <v>22.034999999999997</v>
      </c>
      <c r="J227" s="21">
        <v>0.49</v>
      </c>
      <c r="K227" s="21">
        <v>0</v>
      </c>
      <c r="L227" s="21">
        <v>0.49</v>
      </c>
      <c r="M227" s="21">
        <v>0</v>
      </c>
      <c r="N227" s="21">
        <v>3.43</v>
      </c>
      <c r="O227" s="21">
        <v>0</v>
      </c>
      <c r="P227" s="21">
        <v>0.09</v>
      </c>
      <c r="Q227" s="21">
        <v>0</v>
      </c>
      <c r="R227" s="21">
        <v>0</v>
      </c>
      <c r="S227" s="21">
        <v>0</v>
      </c>
      <c r="T227" s="21">
        <v>0.03</v>
      </c>
      <c r="U227" s="21">
        <v>0</v>
      </c>
      <c r="V227" s="21">
        <v>4.25</v>
      </c>
      <c r="W227" s="21">
        <v>1.1499999999999999</v>
      </c>
      <c r="X227" s="21">
        <v>0.5</v>
      </c>
      <c r="Y227" s="21">
        <v>3.25</v>
      </c>
      <c r="Z227" s="21">
        <v>0.04</v>
      </c>
      <c r="AA227" s="21">
        <v>6</v>
      </c>
      <c r="AB227" s="21">
        <v>3.6</v>
      </c>
      <c r="AC227" s="21">
        <v>6.6</v>
      </c>
      <c r="AD227" s="21">
        <v>0.05</v>
      </c>
      <c r="AE227" s="21">
        <v>0.01</v>
      </c>
      <c r="AF227" s="21">
        <v>0</v>
      </c>
      <c r="AG227" s="21">
        <v>0.03</v>
      </c>
      <c r="AH227" s="21">
        <v>0.09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21">
        <v>0</v>
      </c>
      <c r="AO227" s="21">
        <v>0</v>
      </c>
      <c r="AP227" s="21">
        <v>0</v>
      </c>
      <c r="AQ227" s="21">
        <v>0</v>
      </c>
      <c r="AR227" s="21">
        <v>0</v>
      </c>
      <c r="AS227" s="21">
        <v>0</v>
      </c>
      <c r="AT227" s="21">
        <v>0</v>
      </c>
      <c r="AU227" s="21">
        <v>0</v>
      </c>
      <c r="AV227" s="21">
        <v>0</v>
      </c>
      <c r="AW227" s="21">
        <v>0</v>
      </c>
      <c r="AX227" s="21">
        <v>0</v>
      </c>
      <c r="AY227" s="21">
        <v>0</v>
      </c>
      <c r="AZ227" s="21">
        <v>0</v>
      </c>
      <c r="BA227" s="21">
        <v>0</v>
      </c>
      <c r="BB227" s="21">
        <v>0</v>
      </c>
      <c r="BC227" s="21">
        <v>0</v>
      </c>
      <c r="BD227" s="21">
        <v>0</v>
      </c>
      <c r="BE227" s="21">
        <v>0</v>
      </c>
      <c r="BF227" s="21">
        <v>0</v>
      </c>
      <c r="BG227" s="21">
        <v>0</v>
      </c>
      <c r="BH227" s="21">
        <v>0</v>
      </c>
      <c r="BI227" s="21">
        <v>0</v>
      </c>
      <c r="BJ227" s="21">
        <v>0</v>
      </c>
      <c r="BK227" s="21">
        <v>0</v>
      </c>
      <c r="BL227" s="21">
        <v>0</v>
      </c>
      <c r="BM227" s="21">
        <v>0</v>
      </c>
      <c r="BN227" s="21">
        <v>0</v>
      </c>
      <c r="BO227" s="21">
        <v>0</v>
      </c>
      <c r="BP227" s="21">
        <v>0</v>
      </c>
      <c r="BQ227" s="21">
        <v>0</v>
      </c>
      <c r="BR227" s="21">
        <v>0</v>
      </c>
      <c r="BS227" s="21">
        <v>0</v>
      </c>
      <c r="BT227" s="21">
        <v>0</v>
      </c>
      <c r="BU227" s="21">
        <v>0</v>
      </c>
      <c r="BV227" s="21">
        <v>0</v>
      </c>
      <c r="BW227" s="21">
        <v>0</v>
      </c>
      <c r="BX227" s="21">
        <v>0</v>
      </c>
      <c r="BY227" s="21">
        <v>0</v>
      </c>
      <c r="BZ227" s="21">
        <v>0</v>
      </c>
      <c r="CA227" s="21">
        <v>0</v>
      </c>
      <c r="CB227" s="21">
        <v>0.3</v>
      </c>
      <c r="CC227" s="23"/>
      <c r="CE227" s="21">
        <v>6.6</v>
      </c>
      <c r="CG227" s="21">
        <v>0</v>
      </c>
      <c r="CH227" s="21">
        <v>0</v>
      </c>
      <c r="CI227" s="21">
        <v>0</v>
      </c>
      <c r="CJ227" s="21">
        <v>0</v>
      </c>
      <c r="CK227" s="21">
        <v>0</v>
      </c>
      <c r="CL227" s="21">
        <v>0</v>
      </c>
      <c r="CM227" s="21">
        <v>0</v>
      </c>
      <c r="CN227" s="21">
        <v>0</v>
      </c>
      <c r="CO227" s="21">
        <v>0</v>
      </c>
      <c r="CP227" s="21">
        <v>0</v>
      </c>
      <c r="CQ227" s="21">
        <v>0</v>
      </c>
    </row>
    <row r="228" spans="1:95" s="18" customFormat="1" ht="15" x14ac:dyDescent="0.25">
      <c r="B228" s="19" t="s">
        <v>118</v>
      </c>
      <c r="C228" s="20" t="str">
        <f>"200"</f>
        <v>200</v>
      </c>
      <c r="D228" s="20">
        <v>1</v>
      </c>
      <c r="E228" s="20">
        <v>0</v>
      </c>
      <c r="F228" s="20">
        <v>0.2</v>
      </c>
      <c r="G228" s="20">
        <v>0</v>
      </c>
      <c r="H228" s="20">
        <v>22.6</v>
      </c>
      <c r="I228" s="20">
        <v>94.08</v>
      </c>
      <c r="J228" s="18">
        <v>0</v>
      </c>
      <c r="K228" s="18">
        <v>0</v>
      </c>
      <c r="L228" s="18">
        <v>0</v>
      </c>
      <c r="M228" s="18">
        <v>0</v>
      </c>
      <c r="N228" s="18">
        <v>21.8</v>
      </c>
      <c r="O228" s="18">
        <v>0.4</v>
      </c>
      <c r="P228" s="18">
        <v>0.4</v>
      </c>
      <c r="Q228" s="18">
        <v>0</v>
      </c>
      <c r="R228" s="18">
        <v>0</v>
      </c>
      <c r="S228" s="18">
        <v>1</v>
      </c>
      <c r="T228" s="18">
        <v>0.6</v>
      </c>
      <c r="U228" s="18">
        <v>12</v>
      </c>
      <c r="V228" s="18">
        <v>240</v>
      </c>
      <c r="W228" s="18">
        <v>14</v>
      </c>
      <c r="X228" s="18">
        <v>8</v>
      </c>
      <c r="Y228" s="18">
        <v>14</v>
      </c>
      <c r="Z228" s="18">
        <v>2.8</v>
      </c>
      <c r="AA228" s="18">
        <v>0</v>
      </c>
      <c r="AB228" s="18">
        <v>0</v>
      </c>
      <c r="AC228" s="18">
        <v>0</v>
      </c>
      <c r="AD228" s="18">
        <v>0.2</v>
      </c>
      <c r="AE228" s="18">
        <v>0.02</v>
      </c>
      <c r="AF228" s="18">
        <v>0.02</v>
      </c>
      <c r="AG228" s="18">
        <v>0.2</v>
      </c>
      <c r="AH228" s="18">
        <v>0.4</v>
      </c>
      <c r="AI228" s="18">
        <v>4</v>
      </c>
      <c r="AJ228" s="18">
        <v>0.4</v>
      </c>
      <c r="AK228" s="18">
        <v>16</v>
      </c>
      <c r="AL228" s="18">
        <v>20</v>
      </c>
      <c r="AM228" s="18">
        <v>28</v>
      </c>
      <c r="AN228" s="18">
        <v>28</v>
      </c>
      <c r="AO228" s="18">
        <v>4</v>
      </c>
      <c r="AP228" s="18">
        <v>16</v>
      </c>
      <c r="AQ228" s="18">
        <v>4</v>
      </c>
      <c r="AR228" s="18">
        <v>14</v>
      </c>
      <c r="AS228" s="18">
        <v>26</v>
      </c>
      <c r="AT228" s="18">
        <v>16</v>
      </c>
      <c r="AU228" s="18">
        <v>116</v>
      </c>
      <c r="AV228" s="18">
        <v>10</v>
      </c>
      <c r="AW228" s="18">
        <v>22</v>
      </c>
      <c r="AX228" s="18">
        <v>64</v>
      </c>
      <c r="AY228" s="18">
        <v>0</v>
      </c>
      <c r="AZ228" s="18">
        <v>20</v>
      </c>
      <c r="BA228" s="18">
        <v>24</v>
      </c>
      <c r="BB228" s="18">
        <v>10</v>
      </c>
      <c r="BC228" s="18">
        <v>8</v>
      </c>
      <c r="BD228" s="18">
        <v>0</v>
      </c>
      <c r="BE228" s="18">
        <v>0</v>
      </c>
      <c r="BF228" s="18">
        <v>0</v>
      </c>
      <c r="BG228" s="18">
        <v>0</v>
      </c>
      <c r="BH228" s="18">
        <v>0</v>
      </c>
      <c r="BI228" s="18">
        <v>0</v>
      </c>
      <c r="BJ228" s="18">
        <v>0</v>
      </c>
      <c r="BK228" s="18">
        <v>0</v>
      </c>
      <c r="BL228" s="18">
        <v>0</v>
      </c>
      <c r="BM228" s="18">
        <v>0</v>
      </c>
      <c r="BN228" s="18">
        <v>0</v>
      </c>
      <c r="BO228" s="18">
        <v>0</v>
      </c>
      <c r="BP228" s="18">
        <v>0</v>
      </c>
      <c r="BQ228" s="18">
        <v>0</v>
      </c>
      <c r="BR228" s="18">
        <v>0</v>
      </c>
      <c r="BS228" s="18">
        <v>0</v>
      </c>
      <c r="BT228" s="18">
        <v>0</v>
      </c>
      <c r="BU228" s="18">
        <v>0</v>
      </c>
      <c r="BV228" s="18">
        <v>0</v>
      </c>
      <c r="BW228" s="18">
        <v>0</v>
      </c>
      <c r="BX228" s="18">
        <v>0</v>
      </c>
      <c r="BY228" s="18">
        <v>0</v>
      </c>
      <c r="BZ228" s="18">
        <v>0</v>
      </c>
      <c r="CA228" s="18">
        <v>0</v>
      </c>
      <c r="CB228" s="18">
        <v>176.2</v>
      </c>
      <c r="CC228" s="20"/>
      <c r="CE228" s="18">
        <v>0</v>
      </c>
      <c r="CG228" s="18">
        <v>0</v>
      </c>
      <c r="CH228" s="18">
        <v>0</v>
      </c>
      <c r="CI228" s="18">
        <v>0</v>
      </c>
      <c r="CJ228" s="18">
        <v>0</v>
      </c>
      <c r="CK228" s="18">
        <v>0</v>
      </c>
      <c r="CL228" s="18">
        <v>0</v>
      </c>
      <c r="CM228" s="18">
        <v>0</v>
      </c>
      <c r="CN228" s="18">
        <v>0</v>
      </c>
      <c r="CO228" s="18">
        <v>0</v>
      </c>
      <c r="CP228" s="18">
        <v>0</v>
      </c>
      <c r="CQ228" s="18">
        <v>0</v>
      </c>
    </row>
    <row r="229" spans="1:95" s="26" customFormat="1" ht="14.25" x14ac:dyDescent="0.2">
      <c r="B229" s="24" t="s">
        <v>89</v>
      </c>
      <c r="C229" s="25"/>
      <c r="D229" s="25">
        <v>1.32</v>
      </c>
      <c r="E229" s="25">
        <v>0.32</v>
      </c>
      <c r="F229" s="25">
        <v>1.04</v>
      </c>
      <c r="G229" s="25">
        <v>0</v>
      </c>
      <c r="H229" s="25">
        <v>26.12</v>
      </c>
      <c r="I229" s="25">
        <v>116.12</v>
      </c>
      <c r="J229" s="26">
        <v>0.49</v>
      </c>
      <c r="K229" s="26">
        <v>0</v>
      </c>
      <c r="L229" s="26">
        <v>0.49</v>
      </c>
      <c r="M229" s="26">
        <v>0</v>
      </c>
      <c r="N229" s="26">
        <v>25.23</v>
      </c>
      <c r="O229" s="26">
        <v>0.4</v>
      </c>
      <c r="P229" s="26">
        <v>0.49</v>
      </c>
      <c r="Q229" s="26">
        <v>0</v>
      </c>
      <c r="R229" s="26">
        <v>0</v>
      </c>
      <c r="S229" s="26">
        <v>1</v>
      </c>
      <c r="T229" s="26">
        <v>0.63</v>
      </c>
      <c r="U229" s="26">
        <v>12</v>
      </c>
      <c r="V229" s="26">
        <v>244.25</v>
      </c>
      <c r="W229" s="26">
        <v>15.15</v>
      </c>
      <c r="X229" s="26">
        <v>8.5</v>
      </c>
      <c r="Y229" s="26">
        <v>17.25</v>
      </c>
      <c r="Z229" s="26">
        <v>2.84</v>
      </c>
      <c r="AA229" s="26">
        <v>6</v>
      </c>
      <c r="AB229" s="26">
        <v>3.6</v>
      </c>
      <c r="AC229" s="26">
        <v>6.6</v>
      </c>
      <c r="AD229" s="26">
        <v>0.25</v>
      </c>
      <c r="AE229" s="26">
        <v>0.03</v>
      </c>
      <c r="AF229" s="26">
        <v>0.02</v>
      </c>
      <c r="AG229" s="26">
        <v>0.23</v>
      </c>
      <c r="AH229" s="26">
        <v>0.49</v>
      </c>
      <c r="AI229" s="26">
        <v>4</v>
      </c>
      <c r="AJ229" s="26">
        <v>0.4</v>
      </c>
      <c r="AK229" s="26">
        <v>16</v>
      </c>
      <c r="AL229" s="26">
        <v>20</v>
      </c>
      <c r="AM229" s="26">
        <v>28</v>
      </c>
      <c r="AN229" s="26">
        <v>28</v>
      </c>
      <c r="AO229" s="26">
        <v>4</v>
      </c>
      <c r="AP229" s="26">
        <v>16</v>
      </c>
      <c r="AQ229" s="26">
        <v>4</v>
      </c>
      <c r="AR229" s="26">
        <v>14</v>
      </c>
      <c r="AS229" s="26">
        <v>26</v>
      </c>
      <c r="AT229" s="26">
        <v>16</v>
      </c>
      <c r="AU229" s="26">
        <v>116</v>
      </c>
      <c r="AV229" s="26">
        <v>10</v>
      </c>
      <c r="AW229" s="26">
        <v>22</v>
      </c>
      <c r="AX229" s="26">
        <v>64</v>
      </c>
      <c r="AY229" s="26">
        <v>0</v>
      </c>
      <c r="AZ229" s="26">
        <v>20</v>
      </c>
      <c r="BA229" s="26">
        <v>24</v>
      </c>
      <c r="BB229" s="26">
        <v>10</v>
      </c>
      <c r="BC229" s="26">
        <v>8</v>
      </c>
      <c r="BD229" s="26">
        <v>0</v>
      </c>
      <c r="BE229" s="26">
        <v>0</v>
      </c>
      <c r="BF229" s="26">
        <v>0</v>
      </c>
      <c r="BG229" s="26">
        <v>0</v>
      </c>
      <c r="BH229" s="26">
        <v>0</v>
      </c>
      <c r="BI229" s="26">
        <v>0</v>
      </c>
      <c r="BJ229" s="26">
        <v>0</v>
      </c>
      <c r="BK229" s="26">
        <v>0</v>
      </c>
      <c r="BL229" s="26">
        <v>0</v>
      </c>
      <c r="BM229" s="26">
        <v>0</v>
      </c>
      <c r="BN229" s="26">
        <v>0</v>
      </c>
      <c r="BO229" s="26">
        <v>0</v>
      </c>
      <c r="BP229" s="26">
        <v>0</v>
      </c>
      <c r="BQ229" s="26">
        <v>0</v>
      </c>
      <c r="BR229" s="26">
        <v>0</v>
      </c>
      <c r="BS229" s="26">
        <v>0</v>
      </c>
      <c r="BT229" s="26">
        <v>0</v>
      </c>
      <c r="BU229" s="26">
        <v>0</v>
      </c>
      <c r="BV229" s="26">
        <v>0</v>
      </c>
      <c r="BW229" s="26">
        <v>0</v>
      </c>
      <c r="BX229" s="26">
        <v>0</v>
      </c>
      <c r="BY229" s="26">
        <v>0</v>
      </c>
      <c r="BZ229" s="26">
        <v>0</v>
      </c>
      <c r="CA229" s="26">
        <v>0</v>
      </c>
      <c r="CB229" s="26">
        <v>176.5</v>
      </c>
      <c r="CC229" s="25"/>
      <c r="CD229" s="26">
        <f>$I$19/$I$41*100</f>
        <v>24.104517450204778</v>
      </c>
      <c r="CE229" s="26">
        <v>6.6</v>
      </c>
      <c r="CG229" s="26">
        <v>0</v>
      </c>
      <c r="CH229" s="26">
        <v>0</v>
      </c>
      <c r="CI229" s="26">
        <v>0</v>
      </c>
      <c r="CJ229" s="26">
        <v>0</v>
      </c>
      <c r="CK229" s="26">
        <v>0</v>
      </c>
      <c r="CL229" s="26">
        <v>0</v>
      </c>
      <c r="CM229" s="26">
        <v>0</v>
      </c>
      <c r="CN229" s="26">
        <v>0</v>
      </c>
      <c r="CO229" s="26">
        <v>0</v>
      </c>
      <c r="CP229" s="26">
        <v>0</v>
      </c>
      <c r="CQ229" s="26">
        <v>0</v>
      </c>
    </row>
    <row r="230" spans="1:95" s="5" customFormat="1" ht="15" x14ac:dyDescent="0.25">
      <c r="B230" s="17" t="s">
        <v>90</v>
      </c>
      <c r="C230" s="11"/>
      <c r="D230" s="11"/>
      <c r="E230" s="11"/>
      <c r="F230" s="11"/>
      <c r="G230" s="11"/>
      <c r="H230" s="11"/>
      <c r="I230" s="11"/>
      <c r="CC230" s="11"/>
    </row>
    <row r="231" spans="1:95" s="21" customFormat="1" ht="15" x14ac:dyDescent="0.25">
      <c r="A231" s="21" t="s">
        <v>216</v>
      </c>
      <c r="B231" s="22" t="s">
        <v>217</v>
      </c>
      <c r="C231" s="23" t="str">
        <f>"100"</f>
        <v>100</v>
      </c>
      <c r="D231" s="23">
        <v>1.02</v>
      </c>
      <c r="E231" s="23">
        <v>0</v>
      </c>
      <c r="F231" s="23">
        <v>5.0599999999999996</v>
      </c>
      <c r="G231" s="23">
        <v>0</v>
      </c>
      <c r="H231" s="23">
        <v>12.3</v>
      </c>
      <c r="I231" s="23">
        <v>93.84490453333332</v>
      </c>
      <c r="J231" s="21">
        <v>0.65</v>
      </c>
      <c r="K231" s="21">
        <v>3.25</v>
      </c>
      <c r="L231" s="21">
        <v>0.65</v>
      </c>
      <c r="M231" s="21">
        <v>0</v>
      </c>
      <c r="N231" s="21">
        <v>10.11</v>
      </c>
      <c r="O231" s="21">
        <v>0.27</v>
      </c>
      <c r="P231" s="21">
        <v>1.92</v>
      </c>
      <c r="Q231" s="21">
        <v>0</v>
      </c>
      <c r="R231" s="21">
        <v>0</v>
      </c>
      <c r="S231" s="21">
        <v>0.28000000000000003</v>
      </c>
      <c r="T231" s="21">
        <v>0.78</v>
      </c>
      <c r="U231" s="21">
        <v>29.04</v>
      </c>
      <c r="V231" s="21">
        <v>221.63</v>
      </c>
      <c r="W231" s="21">
        <v>25.68</v>
      </c>
      <c r="X231" s="21">
        <v>15.07</v>
      </c>
      <c r="Y231" s="21">
        <v>27.8</v>
      </c>
      <c r="Z231" s="21">
        <v>1.4</v>
      </c>
      <c r="AA231" s="21">
        <v>0</v>
      </c>
      <c r="AB231" s="21">
        <v>13.43</v>
      </c>
      <c r="AC231" s="21">
        <v>2.67</v>
      </c>
      <c r="AD231" s="21">
        <v>2.3199999999999998</v>
      </c>
      <c r="AE231" s="21">
        <v>0.02</v>
      </c>
      <c r="AF231" s="21">
        <v>0.03</v>
      </c>
      <c r="AG231" s="21">
        <v>0.18</v>
      </c>
      <c r="AH231" s="21">
        <v>0.37</v>
      </c>
      <c r="AI231" s="21">
        <v>3.94</v>
      </c>
      <c r="AJ231" s="21">
        <v>0</v>
      </c>
      <c r="AK231" s="21">
        <v>35.43</v>
      </c>
      <c r="AL231" s="21">
        <v>39.96</v>
      </c>
      <c r="AM231" s="21">
        <v>45.81</v>
      </c>
      <c r="AN231" s="21">
        <v>60.75</v>
      </c>
      <c r="AO231" s="21">
        <v>12.96</v>
      </c>
      <c r="AP231" s="21">
        <v>35.17</v>
      </c>
      <c r="AQ231" s="21">
        <v>8.7100000000000009</v>
      </c>
      <c r="AR231" s="21">
        <v>29.77</v>
      </c>
      <c r="AS231" s="21">
        <v>28.86</v>
      </c>
      <c r="AT231" s="21">
        <v>47.06</v>
      </c>
      <c r="AU231" s="21">
        <v>220.27</v>
      </c>
      <c r="AV231" s="21">
        <v>10.38</v>
      </c>
      <c r="AW231" s="21">
        <v>26.84</v>
      </c>
      <c r="AX231" s="21">
        <v>177.84</v>
      </c>
      <c r="AY231" s="21">
        <v>0</v>
      </c>
      <c r="AZ231" s="21">
        <v>32.049999999999997</v>
      </c>
      <c r="BA231" s="21">
        <v>42.58</v>
      </c>
      <c r="BB231" s="21">
        <v>32.01</v>
      </c>
      <c r="BC231" s="21">
        <v>10.45</v>
      </c>
      <c r="BD231" s="21">
        <v>0</v>
      </c>
      <c r="BE231" s="21">
        <v>0</v>
      </c>
      <c r="BF231" s="21">
        <v>0</v>
      </c>
      <c r="BG231" s="21">
        <v>0</v>
      </c>
      <c r="BH231" s="21">
        <v>0</v>
      </c>
      <c r="BI231" s="21">
        <v>0</v>
      </c>
      <c r="BJ231" s="21">
        <v>0</v>
      </c>
      <c r="BK231" s="21">
        <v>0.3</v>
      </c>
      <c r="BL231" s="21">
        <v>0</v>
      </c>
      <c r="BM231" s="21">
        <v>0.2</v>
      </c>
      <c r="BN231" s="21">
        <v>0.01</v>
      </c>
      <c r="BO231" s="21">
        <v>0.03</v>
      </c>
      <c r="BP231" s="21">
        <v>0</v>
      </c>
      <c r="BQ231" s="21">
        <v>0</v>
      </c>
      <c r="BR231" s="21">
        <v>0</v>
      </c>
      <c r="BS231" s="21">
        <v>1.1599999999999999</v>
      </c>
      <c r="BT231" s="21">
        <v>0</v>
      </c>
      <c r="BU231" s="21">
        <v>0</v>
      </c>
      <c r="BV231" s="21">
        <v>2.89</v>
      </c>
      <c r="BW231" s="21">
        <v>0</v>
      </c>
      <c r="BX231" s="21">
        <v>0</v>
      </c>
      <c r="BY231" s="21">
        <v>0</v>
      </c>
      <c r="BZ231" s="21">
        <v>0</v>
      </c>
      <c r="CA231" s="21">
        <v>0</v>
      </c>
      <c r="CB231" s="21">
        <v>79.64</v>
      </c>
      <c r="CC231" s="23"/>
      <c r="CE231" s="21">
        <v>2.2400000000000002</v>
      </c>
      <c r="CG231" s="21">
        <v>0</v>
      </c>
      <c r="CH231" s="21">
        <v>0</v>
      </c>
      <c r="CI231" s="21">
        <v>0</v>
      </c>
      <c r="CJ231" s="21">
        <v>0</v>
      </c>
      <c r="CK231" s="21">
        <v>0</v>
      </c>
      <c r="CL231" s="21">
        <v>0</v>
      </c>
      <c r="CM231" s="21">
        <v>0</v>
      </c>
      <c r="CN231" s="21">
        <v>0</v>
      </c>
      <c r="CO231" s="21">
        <v>0</v>
      </c>
      <c r="CP231" s="21">
        <v>2.67</v>
      </c>
      <c r="CQ231" s="21">
        <v>0</v>
      </c>
    </row>
    <row r="232" spans="1:95" s="21" customFormat="1" ht="15" x14ac:dyDescent="0.25">
      <c r="A232" s="21" t="s">
        <v>218</v>
      </c>
      <c r="B232" s="22" t="s">
        <v>219</v>
      </c>
      <c r="C232" s="23" t="str">
        <f>"250"</f>
        <v>250</v>
      </c>
      <c r="D232" s="23">
        <v>2.4500000000000002</v>
      </c>
      <c r="E232" s="23">
        <v>0.25</v>
      </c>
      <c r="F232" s="23">
        <v>6.23</v>
      </c>
      <c r="G232" s="23">
        <v>0.06</v>
      </c>
      <c r="H232" s="23">
        <v>16.63</v>
      </c>
      <c r="I232" s="23">
        <v>130.04836499999999</v>
      </c>
      <c r="J232" s="21">
        <v>1.77</v>
      </c>
      <c r="K232" s="21">
        <v>2.6</v>
      </c>
      <c r="L232" s="21">
        <v>0.57999999999999996</v>
      </c>
      <c r="M232" s="21">
        <v>0</v>
      </c>
      <c r="N232" s="21">
        <v>3.88</v>
      </c>
      <c r="O232" s="21">
        <v>10.75</v>
      </c>
      <c r="P232" s="21">
        <v>2</v>
      </c>
      <c r="Q232" s="21">
        <v>0</v>
      </c>
      <c r="R232" s="21">
        <v>0</v>
      </c>
      <c r="S232" s="21">
        <v>0.45</v>
      </c>
      <c r="T232" s="21">
        <v>3.3</v>
      </c>
      <c r="U232" s="21">
        <v>752.05</v>
      </c>
      <c r="V232" s="21">
        <v>550.13</v>
      </c>
      <c r="W232" s="21">
        <v>39.26</v>
      </c>
      <c r="X232" s="21">
        <v>27.44</v>
      </c>
      <c r="Y232" s="21">
        <v>66.78</v>
      </c>
      <c r="Z232" s="21">
        <v>1.07</v>
      </c>
      <c r="AA232" s="21">
        <v>15</v>
      </c>
      <c r="AB232" s="21">
        <v>1106.55</v>
      </c>
      <c r="AC232" s="21">
        <v>219.6</v>
      </c>
      <c r="AD232" s="21">
        <v>1.97</v>
      </c>
      <c r="AE232" s="21">
        <v>0.1</v>
      </c>
      <c r="AF232" s="21">
        <v>0.08</v>
      </c>
      <c r="AG232" s="21">
        <v>1.07</v>
      </c>
      <c r="AH232" s="21">
        <v>1.78</v>
      </c>
      <c r="AI232" s="21">
        <v>10.51</v>
      </c>
      <c r="AJ232" s="21">
        <v>0</v>
      </c>
      <c r="AK232" s="21">
        <v>33.96</v>
      </c>
      <c r="AL232" s="21">
        <v>42.63</v>
      </c>
      <c r="AM232" s="21">
        <v>53.61</v>
      </c>
      <c r="AN232" s="21">
        <v>59.79</v>
      </c>
      <c r="AO232" s="21">
        <v>12.54</v>
      </c>
      <c r="AP232" s="21">
        <v>41.36</v>
      </c>
      <c r="AQ232" s="21">
        <v>17.45</v>
      </c>
      <c r="AR232" s="21">
        <v>44.15</v>
      </c>
      <c r="AS232" s="21">
        <v>61.25</v>
      </c>
      <c r="AT232" s="21">
        <v>138.29</v>
      </c>
      <c r="AU232" s="21">
        <v>98.4</v>
      </c>
      <c r="AV232" s="21">
        <v>17.170000000000002</v>
      </c>
      <c r="AW232" s="21">
        <v>42.19</v>
      </c>
      <c r="AX232" s="21">
        <v>238.65</v>
      </c>
      <c r="AY232" s="21">
        <v>0</v>
      </c>
      <c r="AZ232" s="21">
        <v>36.56</v>
      </c>
      <c r="BA232" s="21">
        <v>34.65</v>
      </c>
      <c r="BB232" s="21">
        <v>33.619999999999997</v>
      </c>
      <c r="BC232" s="21">
        <v>14.65</v>
      </c>
      <c r="BD232" s="21">
        <v>0</v>
      </c>
      <c r="BE232" s="21">
        <v>0</v>
      </c>
      <c r="BF232" s="21">
        <v>0</v>
      </c>
      <c r="BG232" s="21">
        <v>0</v>
      </c>
      <c r="BH232" s="21">
        <v>0</v>
      </c>
      <c r="BI232" s="21">
        <v>0</v>
      </c>
      <c r="BJ232" s="21">
        <v>0</v>
      </c>
      <c r="BK232" s="21">
        <v>0.3</v>
      </c>
      <c r="BL232" s="21">
        <v>0</v>
      </c>
      <c r="BM232" s="21">
        <v>0.17</v>
      </c>
      <c r="BN232" s="21">
        <v>0.01</v>
      </c>
      <c r="BO232" s="21">
        <v>0.03</v>
      </c>
      <c r="BP232" s="21">
        <v>0</v>
      </c>
      <c r="BQ232" s="21">
        <v>0</v>
      </c>
      <c r="BR232" s="21">
        <v>0</v>
      </c>
      <c r="BS232" s="21">
        <v>1.05</v>
      </c>
      <c r="BT232" s="21">
        <v>0</v>
      </c>
      <c r="BU232" s="21">
        <v>0</v>
      </c>
      <c r="BV232" s="21">
        <v>2.38</v>
      </c>
      <c r="BW232" s="21">
        <v>0</v>
      </c>
      <c r="BX232" s="21">
        <v>0</v>
      </c>
      <c r="BY232" s="21">
        <v>0</v>
      </c>
      <c r="BZ232" s="21">
        <v>0</v>
      </c>
      <c r="CA232" s="21">
        <v>0</v>
      </c>
      <c r="CB232" s="21">
        <v>295.52</v>
      </c>
      <c r="CC232" s="23"/>
      <c r="CE232" s="21">
        <v>199.43</v>
      </c>
      <c r="CG232" s="21">
        <v>0</v>
      </c>
      <c r="CH232" s="21">
        <v>0</v>
      </c>
      <c r="CI232" s="21">
        <v>0</v>
      </c>
      <c r="CJ232" s="21">
        <v>0</v>
      </c>
      <c r="CK232" s="21">
        <v>0</v>
      </c>
      <c r="CL232" s="21">
        <v>0</v>
      </c>
      <c r="CM232" s="21">
        <v>0</v>
      </c>
      <c r="CN232" s="21">
        <v>0</v>
      </c>
      <c r="CO232" s="21">
        <v>0</v>
      </c>
      <c r="CP232" s="21">
        <v>0</v>
      </c>
      <c r="CQ232" s="21">
        <v>1.5</v>
      </c>
    </row>
    <row r="233" spans="1:95" s="21" customFormat="1" ht="15" x14ac:dyDescent="0.25">
      <c r="A233" s="21" t="s">
        <v>220</v>
      </c>
      <c r="B233" s="22" t="s">
        <v>221</v>
      </c>
      <c r="C233" s="23" t="str">
        <f>"240"</f>
        <v>240</v>
      </c>
      <c r="D233" s="23">
        <v>19.940000000000001</v>
      </c>
      <c r="E233" s="23">
        <v>13.32</v>
      </c>
      <c r="F233" s="23">
        <v>18.190000000000001</v>
      </c>
      <c r="G233" s="23">
        <v>0.04</v>
      </c>
      <c r="H233" s="23">
        <v>28.12</v>
      </c>
      <c r="I233" s="23">
        <v>341.81989410598499</v>
      </c>
      <c r="J233" s="21">
        <v>6.18</v>
      </c>
      <c r="K233" s="21">
        <v>0</v>
      </c>
      <c r="L233" s="21">
        <v>1.34</v>
      </c>
      <c r="M233" s="21">
        <v>0</v>
      </c>
      <c r="N233" s="21">
        <v>5.53</v>
      </c>
      <c r="O233" s="21">
        <v>14.63</v>
      </c>
      <c r="P233" s="21">
        <v>7.96</v>
      </c>
      <c r="Q233" s="21">
        <v>0</v>
      </c>
      <c r="R233" s="21">
        <v>0</v>
      </c>
      <c r="S233" s="21">
        <v>0.47</v>
      </c>
      <c r="T233" s="21">
        <v>4.26</v>
      </c>
      <c r="U233" s="21">
        <v>422.88</v>
      </c>
      <c r="V233" s="21">
        <v>660.89</v>
      </c>
      <c r="W233" s="21">
        <v>45.97</v>
      </c>
      <c r="X233" s="21">
        <v>47.17</v>
      </c>
      <c r="Y233" s="21">
        <v>192.34</v>
      </c>
      <c r="Z233" s="21">
        <v>2.38</v>
      </c>
      <c r="AA233" s="21">
        <v>26.46</v>
      </c>
      <c r="AB233" s="21">
        <v>3242.54</v>
      </c>
      <c r="AC233" s="21">
        <v>936.76</v>
      </c>
      <c r="AD233" s="21">
        <v>0.97</v>
      </c>
      <c r="AE233" s="21">
        <v>0.12</v>
      </c>
      <c r="AF233" s="21">
        <v>0.15</v>
      </c>
      <c r="AG233" s="21">
        <v>6.61</v>
      </c>
      <c r="AH233" s="21">
        <v>16.38</v>
      </c>
      <c r="AI233" s="21">
        <v>4.3</v>
      </c>
      <c r="AJ233" s="21">
        <v>0</v>
      </c>
      <c r="AK233" s="21">
        <v>59.82</v>
      </c>
      <c r="AL233" s="21">
        <v>68.069999999999993</v>
      </c>
      <c r="AM233" s="21">
        <v>95.48</v>
      </c>
      <c r="AN233" s="21">
        <v>87.17</v>
      </c>
      <c r="AO233" s="21">
        <v>18.059999999999999</v>
      </c>
      <c r="AP233" s="21">
        <v>64.290000000000006</v>
      </c>
      <c r="AQ233" s="21">
        <v>25.54</v>
      </c>
      <c r="AR233" s="21">
        <v>68.83</v>
      </c>
      <c r="AS233" s="21">
        <v>86.25</v>
      </c>
      <c r="AT233" s="21">
        <v>188.05</v>
      </c>
      <c r="AU233" s="21">
        <v>147.61000000000001</v>
      </c>
      <c r="AV233" s="21">
        <v>26.68</v>
      </c>
      <c r="AW233" s="21">
        <v>65.69</v>
      </c>
      <c r="AX233" s="21">
        <v>386.15</v>
      </c>
      <c r="AY233" s="21">
        <v>0</v>
      </c>
      <c r="AZ233" s="21">
        <v>72.61</v>
      </c>
      <c r="BA233" s="21">
        <v>58.87</v>
      </c>
      <c r="BB233" s="21">
        <v>45.77</v>
      </c>
      <c r="BC233" s="21">
        <v>23.07</v>
      </c>
      <c r="BD233" s="21">
        <v>0</v>
      </c>
      <c r="BE233" s="21">
        <v>0</v>
      </c>
      <c r="BF233" s="21">
        <v>0</v>
      </c>
      <c r="BG233" s="21">
        <v>0</v>
      </c>
      <c r="BH233" s="21">
        <v>0</v>
      </c>
      <c r="BI233" s="21">
        <v>0</v>
      </c>
      <c r="BJ233" s="21">
        <v>0</v>
      </c>
      <c r="BK233" s="21">
        <v>0.06</v>
      </c>
      <c r="BL233" s="21">
        <v>0</v>
      </c>
      <c r="BM233" s="21">
        <v>0.01</v>
      </c>
      <c r="BN233" s="21">
        <v>0</v>
      </c>
      <c r="BO233" s="21">
        <v>0</v>
      </c>
      <c r="BP233" s="21">
        <v>0</v>
      </c>
      <c r="BQ233" s="21">
        <v>0</v>
      </c>
      <c r="BR233" s="21">
        <v>0</v>
      </c>
      <c r="BS233" s="21">
        <v>0.13</v>
      </c>
      <c r="BT233" s="21">
        <v>0</v>
      </c>
      <c r="BU233" s="21">
        <v>0</v>
      </c>
      <c r="BV233" s="21">
        <v>0.11</v>
      </c>
      <c r="BW233" s="21">
        <v>0</v>
      </c>
      <c r="BX233" s="21">
        <v>0</v>
      </c>
      <c r="BY233" s="21">
        <v>0</v>
      </c>
      <c r="BZ233" s="21">
        <v>0</v>
      </c>
      <c r="CA233" s="21">
        <v>0</v>
      </c>
      <c r="CB233" s="21">
        <v>240.18</v>
      </c>
      <c r="CC233" s="23"/>
      <c r="CE233" s="21">
        <v>566.88</v>
      </c>
      <c r="CG233" s="21">
        <v>0</v>
      </c>
      <c r="CH233" s="21">
        <v>0</v>
      </c>
      <c r="CI233" s="21">
        <v>0</v>
      </c>
      <c r="CJ233" s="21">
        <v>0</v>
      </c>
      <c r="CK233" s="21">
        <v>0</v>
      </c>
      <c r="CL233" s="21">
        <v>0</v>
      </c>
      <c r="CM233" s="21">
        <v>0</v>
      </c>
      <c r="CN233" s="21">
        <v>0</v>
      </c>
      <c r="CO233" s="21">
        <v>0</v>
      </c>
      <c r="CP233" s="21">
        <v>0</v>
      </c>
      <c r="CQ233" s="21">
        <v>1.46</v>
      </c>
    </row>
    <row r="234" spans="1:95" s="21" customFormat="1" ht="15" x14ac:dyDescent="0.25">
      <c r="A234" s="21" t="s">
        <v>222</v>
      </c>
      <c r="B234" s="22" t="s">
        <v>127</v>
      </c>
      <c r="C234" s="23" t="str">
        <f>"200"</f>
        <v>200</v>
      </c>
      <c r="D234" s="23">
        <v>0.25</v>
      </c>
      <c r="E234" s="23">
        <v>0</v>
      </c>
      <c r="F234" s="23">
        <v>0.05</v>
      </c>
      <c r="G234" s="23">
        <v>0</v>
      </c>
      <c r="H234" s="23">
        <v>9.5399999999999991</v>
      </c>
      <c r="I234" s="23">
        <v>38.475580000000001</v>
      </c>
      <c r="J234" s="21">
        <v>0</v>
      </c>
      <c r="K234" s="21">
        <v>0</v>
      </c>
      <c r="L234" s="21">
        <v>0</v>
      </c>
      <c r="M234" s="21">
        <v>0</v>
      </c>
      <c r="N234" s="21">
        <v>9.31</v>
      </c>
      <c r="O234" s="21">
        <v>0</v>
      </c>
      <c r="P234" s="21">
        <v>0.23</v>
      </c>
      <c r="Q234" s="21">
        <v>0</v>
      </c>
      <c r="R234" s="21">
        <v>0</v>
      </c>
      <c r="S234" s="21">
        <v>0.4</v>
      </c>
      <c r="T234" s="21">
        <v>0.1</v>
      </c>
      <c r="U234" s="21">
        <v>0.87</v>
      </c>
      <c r="V234" s="21">
        <v>10.3</v>
      </c>
      <c r="W234" s="21">
        <v>2.73</v>
      </c>
      <c r="X234" s="21">
        <v>0.73</v>
      </c>
      <c r="Y234" s="21">
        <v>1.34</v>
      </c>
      <c r="Z234" s="21">
        <v>0.06</v>
      </c>
      <c r="AA234" s="21">
        <v>0</v>
      </c>
      <c r="AB234" s="21">
        <v>0.56000000000000005</v>
      </c>
      <c r="AC234" s="21">
        <v>0.14000000000000001</v>
      </c>
      <c r="AD234" s="21">
        <v>0.01</v>
      </c>
      <c r="AE234" s="21">
        <v>0</v>
      </c>
      <c r="AF234" s="21">
        <v>0</v>
      </c>
      <c r="AG234" s="21">
        <v>0.01</v>
      </c>
      <c r="AH234" s="21">
        <v>0.01</v>
      </c>
      <c r="AI234" s="21">
        <v>1.1200000000000001</v>
      </c>
      <c r="AJ234" s="21">
        <v>0</v>
      </c>
      <c r="AK234" s="21">
        <v>0</v>
      </c>
      <c r="AL234" s="21">
        <v>0</v>
      </c>
      <c r="AM234" s="21">
        <v>0</v>
      </c>
      <c r="AN234" s="21">
        <v>0</v>
      </c>
      <c r="AO234" s="21">
        <v>0</v>
      </c>
      <c r="AP234" s="21">
        <v>0</v>
      </c>
      <c r="AQ234" s="21">
        <v>0</v>
      </c>
      <c r="AR234" s="21">
        <v>0</v>
      </c>
      <c r="AS234" s="21">
        <v>0</v>
      </c>
      <c r="AT234" s="21">
        <v>0</v>
      </c>
      <c r="AU234" s="21">
        <v>0</v>
      </c>
      <c r="AV234" s="21">
        <v>0</v>
      </c>
      <c r="AW234" s="21">
        <v>0</v>
      </c>
      <c r="AX234" s="21">
        <v>0</v>
      </c>
      <c r="AY234" s="21">
        <v>0</v>
      </c>
      <c r="AZ234" s="21">
        <v>0</v>
      </c>
      <c r="BA234" s="21">
        <v>0</v>
      </c>
      <c r="BB234" s="21">
        <v>0</v>
      </c>
      <c r="BC234" s="21">
        <v>0</v>
      </c>
      <c r="BD234" s="21">
        <v>0</v>
      </c>
      <c r="BE234" s="21">
        <v>0</v>
      </c>
      <c r="BF234" s="21">
        <v>0</v>
      </c>
      <c r="BG234" s="21">
        <v>0</v>
      </c>
      <c r="BH234" s="21">
        <v>0</v>
      </c>
      <c r="BI234" s="21">
        <v>0</v>
      </c>
      <c r="BJ234" s="21">
        <v>0</v>
      </c>
      <c r="BK234" s="21">
        <v>0</v>
      </c>
      <c r="BL234" s="21">
        <v>0</v>
      </c>
      <c r="BM234" s="21">
        <v>0</v>
      </c>
      <c r="BN234" s="21">
        <v>0</v>
      </c>
      <c r="BO234" s="21">
        <v>0</v>
      </c>
      <c r="BP234" s="21">
        <v>0</v>
      </c>
      <c r="BQ234" s="21">
        <v>0</v>
      </c>
      <c r="BR234" s="21">
        <v>0</v>
      </c>
      <c r="BS234" s="21">
        <v>0</v>
      </c>
      <c r="BT234" s="21">
        <v>0</v>
      </c>
      <c r="BU234" s="21">
        <v>0</v>
      </c>
      <c r="BV234" s="21">
        <v>0</v>
      </c>
      <c r="BW234" s="21">
        <v>0</v>
      </c>
      <c r="BX234" s="21">
        <v>0</v>
      </c>
      <c r="BY234" s="21">
        <v>0</v>
      </c>
      <c r="BZ234" s="21">
        <v>0</v>
      </c>
      <c r="CA234" s="21">
        <v>0</v>
      </c>
      <c r="CB234" s="21">
        <v>189.24</v>
      </c>
      <c r="CC234" s="23"/>
      <c r="CE234" s="21">
        <v>0.09</v>
      </c>
      <c r="CG234" s="21">
        <v>0</v>
      </c>
      <c r="CH234" s="21">
        <v>0</v>
      </c>
      <c r="CI234" s="21">
        <v>0</v>
      </c>
      <c r="CJ234" s="21">
        <v>0</v>
      </c>
      <c r="CK234" s="21">
        <v>0</v>
      </c>
      <c r="CL234" s="21">
        <v>0</v>
      </c>
      <c r="CM234" s="21">
        <v>0</v>
      </c>
      <c r="CN234" s="21">
        <v>0</v>
      </c>
      <c r="CO234" s="21">
        <v>0</v>
      </c>
      <c r="CP234" s="21">
        <v>8</v>
      </c>
      <c r="CQ234" s="21">
        <v>0</v>
      </c>
    </row>
    <row r="235" spans="1:95" s="21" customFormat="1" ht="15" x14ac:dyDescent="0.25">
      <c r="A235" s="21" t="s">
        <v>104</v>
      </c>
      <c r="B235" s="22" t="s">
        <v>130</v>
      </c>
      <c r="C235" s="23" t="str">
        <f>"80"</f>
        <v>80</v>
      </c>
      <c r="D235" s="23">
        <v>2.2400000000000002</v>
      </c>
      <c r="E235" s="23">
        <v>0</v>
      </c>
      <c r="F235" s="23">
        <v>0.13</v>
      </c>
      <c r="G235" s="23">
        <v>0</v>
      </c>
      <c r="H235" s="23">
        <v>29.47</v>
      </c>
      <c r="I235" s="23">
        <v>128.82559999999998</v>
      </c>
      <c r="J235" s="21">
        <v>0.16</v>
      </c>
      <c r="K235" s="21">
        <v>0</v>
      </c>
      <c r="L235" s="21">
        <v>0</v>
      </c>
      <c r="M235" s="21">
        <v>0</v>
      </c>
      <c r="N235" s="21">
        <v>0.51</v>
      </c>
      <c r="O235" s="21">
        <v>27.68</v>
      </c>
      <c r="P235" s="21">
        <v>1.28</v>
      </c>
      <c r="Q235" s="21">
        <v>0</v>
      </c>
      <c r="R235" s="21">
        <v>0</v>
      </c>
      <c r="S235" s="21">
        <v>0.24</v>
      </c>
      <c r="T235" s="21">
        <v>1.36</v>
      </c>
      <c r="U235" s="21">
        <v>399.2</v>
      </c>
      <c r="V235" s="21">
        <v>74.400000000000006</v>
      </c>
      <c r="W235" s="21">
        <v>16</v>
      </c>
      <c r="X235" s="21">
        <v>11.2</v>
      </c>
      <c r="Y235" s="21">
        <v>52</v>
      </c>
      <c r="Z235" s="21">
        <v>0.88</v>
      </c>
      <c r="AA235" s="21">
        <v>0</v>
      </c>
      <c r="AB235" s="21">
        <v>0</v>
      </c>
      <c r="AC235" s="21">
        <v>0</v>
      </c>
      <c r="AD235" s="21">
        <v>0.88</v>
      </c>
      <c r="AE235" s="21">
        <v>0.09</v>
      </c>
      <c r="AF235" s="21">
        <v>0.02</v>
      </c>
      <c r="AG235" s="21">
        <v>0.72</v>
      </c>
      <c r="AH235" s="21">
        <v>1.76</v>
      </c>
      <c r="AI235" s="21">
        <v>0</v>
      </c>
      <c r="AJ235" s="21">
        <v>0</v>
      </c>
      <c r="AK235" s="21">
        <v>278.39999999999998</v>
      </c>
      <c r="AL235" s="21">
        <v>254.4</v>
      </c>
      <c r="AM235" s="21">
        <v>475.2</v>
      </c>
      <c r="AN235" s="21">
        <v>151.19999999999999</v>
      </c>
      <c r="AO235" s="21">
        <v>91.2</v>
      </c>
      <c r="AP235" s="21">
        <v>184.8</v>
      </c>
      <c r="AQ235" s="21">
        <v>59.2</v>
      </c>
      <c r="AR235" s="21">
        <v>294.39999999999998</v>
      </c>
      <c r="AS235" s="21">
        <v>194.4</v>
      </c>
      <c r="AT235" s="21">
        <v>236</v>
      </c>
      <c r="AU235" s="21">
        <v>201.6</v>
      </c>
      <c r="AV235" s="21">
        <v>118.4</v>
      </c>
      <c r="AW235" s="21">
        <v>206.4</v>
      </c>
      <c r="AX235" s="21">
        <v>1803.2</v>
      </c>
      <c r="AY235" s="21">
        <v>0</v>
      </c>
      <c r="AZ235" s="21">
        <v>567.20000000000005</v>
      </c>
      <c r="BA235" s="21">
        <v>294.39999999999998</v>
      </c>
      <c r="BB235" s="21">
        <v>149.6</v>
      </c>
      <c r="BC235" s="21">
        <v>117.6</v>
      </c>
      <c r="BD235" s="21">
        <v>0</v>
      </c>
      <c r="BE235" s="21">
        <v>0</v>
      </c>
      <c r="BF235" s="21">
        <v>0</v>
      </c>
      <c r="BG235" s="21">
        <v>0</v>
      </c>
      <c r="BH235" s="21">
        <v>0</v>
      </c>
      <c r="BI235" s="21">
        <v>0.08</v>
      </c>
      <c r="BJ235" s="21">
        <v>0</v>
      </c>
      <c r="BK235" s="21">
        <v>0.01</v>
      </c>
      <c r="BL235" s="21">
        <v>0</v>
      </c>
      <c r="BM235" s="21">
        <v>0</v>
      </c>
      <c r="BN235" s="21">
        <v>7.0000000000000007E-2</v>
      </c>
      <c r="BO235" s="21">
        <v>0</v>
      </c>
      <c r="BP235" s="21">
        <v>0</v>
      </c>
      <c r="BQ235" s="21">
        <v>0</v>
      </c>
      <c r="BR235" s="21">
        <v>0.01</v>
      </c>
      <c r="BS235" s="21">
        <v>0.06</v>
      </c>
      <c r="BT235" s="21">
        <v>0</v>
      </c>
      <c r="BU235" s="21">
        <v>0</v>
      </c>
      <c r="BV235" s="21">
        <v>0.28000000000000003</v>
      </c>
      <c r="BW235" s="21">
        <v>0.02</v>
      </c>
      <c r="BX235" s="21">
        <v>0</v>
      </c>
      <c r="BY235" s="21">
        <v>0</v>
      </c>
      <c r="BZ235" s="21">
        <v>0</v>
      </c>
      <c r="CA235" s="21">
        <v>0</v>
      </c>
      <c r="CB235" s="21">
        <v>30.24</v>
      </c>
      <c r="CC235" s="23"/>
      <c r="CE235" s="21">
        <v>0</v>
      </c>
      <c r="CG235" s="21">
        <v>0</v>
      </c>
      <c r="CH235" s="21">
        <v>0</v>
      </c>
      <c r="CI235" s="21">
        <v>0</v>
      </c>
      <c r="CJ235" s="21">
        <v>0</v>
      </c>
      <c r="CK235" s="21">
        <v>0</v>
      </c>
      <c r="CL235" s="21">
        <v>0</v>
      </c>
      <c r="CM235" s="21">
        <v>0</v>
      </c>
      <c r="CN235" s="21">
        <v>0</v>
      </c>
      <c r="CO235" s="21">
        <v>0</v>
      </c>
      <c r="CP235" s="21">
        <v>0</v>
      </c>
      <c r="CQ235" s="21">
        <v>0</v>
      </c>
    </row>
    <row r="236" spans="1:95" s="18" customFormat="1" ht="15" x14ac:dyDescent="0.25">
      <c r="A236" s="18" t="s">
        <v>109</v>
      </c>
      <c r="B236" s="19" t="s">
        <v>131</v>
      </c>
      <c r="C236" s="20" t="str">
        <f>"95"</f>
        <v>95</v>
      </c>
      <c r="D236" s="20">
        <v>1.22</v>
      </c>
      <c r="E236" s="20">
        <v>0</v>
      </c>
      <c r="F236" s="20">
        <v>0.59</v>
      </c>
      <c r="G236" s="20">
        <v>0</v>
      </c>
      <c r="H236" s="20">
        <v>17.77</v>
      </c>
      <c r="I236" s="20">
        <v>84.108249999999998</v>
      </c>
      <c r="J236" s="18">
        <v>0.19</v>
      </c>
      <c r="K236" s="18">
        <v>0</v>
      </c>
      <c r="L236" s="18">
        <v>0</v>
      </c>
      <c r="M236" s="18">
        <v>0</v>
      </c>
      <c r="N236" s="18">
        <v>0.46</v>
      </c>
      <c r="O236" s="18">
        <v>16.54</v>
      </c>
      <c r="P236" s="18">
        <v>0.77</v>
      </c>
      <c r="Q236" s="18">
        <v>0</v>
      </c>
      <c r="R236" s="18">
        <v>0</v>
      </c>
      <c r="S236" s="18">
        <v>0.95</v>
      </c>
      <c r="T236" s="18">
        <v>0</v>
      </c>
      <c r="U236" s="18">
        <v>579.5</v>
      </c>
      <c r="V236" s="18">
        <v>232.75</v>
      </c>
      <c r="W236" s="18">
        <v>33.25</v>
      </c>
      <c r="X236" s="18">
        <v>44.65</v>
      </c>
      <c r="Y236" s="18">
        <v>150.1</v>
      </c>
      <c r="Z236" s="18">
        <v>3.71</v>
      </c>
      <c r="AA236" s="18">
        <v>0</v>
      </c>
      <c r="AB236" s="18">
        <v>4.75</v>
      </c>
      <c r="AC236" s="18">
        <v>0.95</v>
      </c>
      <c r="AD236" s="18">
        <v>1.33</v>
      </c>
      <c r="AE236" s="18">
        <v>0.17</v>
      </c>
      <c r="AF236" s="18">
        <v>0.08</v>
      </c>
      <c r="AG236" s="18">
        <v>0.67</v>
      </c>
      <c r="AH236" s="18">
        <v>1.9</v>
      </c>
      <c r="AI236" s="18">
        <v>0</v>
      </c>
      <c r="AJ236" s="18">
        <v>0</v>
      </c>
      <c r="AK236" s="18">
        <v>305.89999999999998</v>
      </c>
      <c r="AL236" s="18">
        <v>235.6</v>
      </c>
      <c r="AM236" s="18">
        <v>405.65</v>
      </c>
      <c r="AN236" s="18">
        <v>211.85</v>
      </c>
      <c r="AO236" s="18">
        <v>88.35</v>
      </c>
      <c r="AP236" s="18">
        <v>188.1</v>
      </c>
      <c r="AQ236" s="18">
        <v>76</v>
      </c>
      <c r="AR236" s="18">
        <v>352.45</v>
      </c>
      <c r="AS236" s="18">
        <v>282.14999999999998</v>
      </c>
      <c r="AT236" s="18">
        <v>276.45</v>
      </c>
      <c r="AU236" s="18">
        <v>440.8</v>
      </c>
      <c r="AV236" s="18">
        <v>117.8</v>
      </c>
      <c r="AW236" s="18">
        <v>294.5</v>
      </c>
      <c r="AX236" s="18">
        <v>1452.55</v>
      </c>
      <c r="AY236" s="18">
        <v>0</v>
      </c>
      <c r="AZ236" s="18">
        <v>499.7</v>
      </c>
      <c r="BA236" s="18">
        <v>276.45</v>
      </c>
      <c r="BB236" s="18">
        <v>171</v>
      </c>
      <c r="BC236" s="18">
        <v>123.5</v>
      </c>
      <c r="BD236" s="18">
        <v>0</v>
      </c>
      <c r="BE236" s="18">
        <v>0</v>
      </c>
      <c r="BF236" s="18">
        <v>0</v>
      </c>
      <c r="BG236" s="18">
        <v>0</v>
      </c>
      <c r="BH236" s="18">
        <v>0</v>
      </c>
      <c r="BI236" s="18">
        <v>0</v>
      </c>
      <c r="BJ236" s="18">
        <v>0</v>
      </c>
      <c r="BK236" s="18">
        <v>0.13</v>
      </c>
      <c r="BL236" s="18">
        <v>0</v>
      </c>
      <c r="BM236" s="18">
        <v>0.01</v>
      </c>
      <c r="BN236" s="18">
        <v>0.02</v>
      </c>
      <c r="BO236" s="18">
        <v>0</v>
      </c>
      <c r="BP236" s="18">
        <v>0</v>
      </c>
      <c r="BQ236" s="18">
        <v>0</v>
      </c>
      <c r="BR236" s="18">
        <v>0.01</v>
      </c>
      <c r="BS236" s="18">
        <v>0.1</v>
      </c>
      <c r="BT236" s="18">
        <v>0</v>
      </c>
      <c r="BU236" s="18">
        <v>0</v>
      </c>
      <c r="BV236" s="18">
        <v>0.46</v>
      </c>
      <c r="BW236" s="18">
        <v>0.08</v>
      </c>
      <c r="BX236" s="18">
        <v>0</v>
      </c>
      <c r="BY236" s="18">
        <v>0</v>
      </c>
      <c r="BZ236" s="18">
        <v>0</v>
      </c>
      <c r="CA236" s="18">
        <v>0</v>
      </c>
      <c r="CB236" s="18">
        <v>44.65</v>
      </c>
      <c r="CC236" s="20"/>
      <c r="CE236" s="18">
        <v>0.79</v>
      </c>
      <c r="CG236" s="18">
        <v>0</v>
      </c>
      <c r="CH236" s="18">
        <v>0</v>
      </c>
      <c r="CI236" s="18">
        <v>0</v>
      </c>
      <c r="CJ236" s="18">
        <v>0</v>
      </c>
      <c r="CK236" s="18">
        <v>0</v>
      </c>
      <c r="CL236" s="18">
        <v>0</v>
      </c>
      <c r="CM236" s="18">
        <v>0</v>
      </c>
      <c r="CN236" s="18">
        <v>0</v>
      </c>
      <c r="CO236" s="18">
        <v>0</v>
      </c>
      <c r="CP236" s="18">
        <v>0</v>
      </c>
      <c r="CQ236" s="18">
        <v>0</v>
      </c>
    </row>
    <row r="237" spans="1:95" s="26" customFormat="1" ht="14.25" x14ac:dyDescent="0.2">
      <c r="B237" s="24" t="s">
        <v>91</v>
      </c>
      <c r="C237" s="25"/>
      <c r="D237" s="25">
        <v>27.11</v>
      </c>
      <c r="E237" s="25">
        <v>13.56</v>
      </c>
      <c r="F237" s="25">
        <v>30.26</v>
      </c>
      <c r="G237" s="25">
        <v>0.11</v>
      </c>
      <c r="H237" s="25">
        <v>113.83</v>
      </c>
      <c r="I237" s="25">
        <v>817.12</v>
      </c>
      <c r="J237" s="26">
        <v>8.9499999999999993</v>
      </c>
      <c r="K237" s="26">
        <v>5.85</v>
      </c>
      <c r="L237" s="26">
        <v>2.57</v>
      </c>
      <c r="M237" s="26">
        <v>0</v>
      </c>
      <c r="N237" s="26">
        <v>29.8</v>
      </c>
      <c r="O237" s="26">
        <v>69.87</v>
      </c>
      <c r="P237" s="26">
        <v>14.17</v>
      </c>
      <c r="Q237" s="26">
        <v>0</v>
      </c>
      <c r="R237" s="26">
        <v>0</v>
      </c>
      <c r="S237" s="26">
        <v>2.78</v>
      </c>
      <c r="T237" s="26">
        <v>9.7899999999999991</v>
      </c>
      <c r="U237" s="26">
        <v>2183.54</v>
      </c>
      <c r="V237" s="26">
        <v>1750.1</v>
      </c>
      <c r="W237" s="26">
        <v>162.88999999999999</v>
      </c>
      <c r="X237" s="26">
        <v>146.26</v>
      </c>
      <c r="Y237" s="26">
        <v>490.36</v>
      </c>
      <c r="Z237" s="26">
        <v>9.5</v>
      </c>
      <c r="AA237" s="26">
        <v>41.46</v>
      </c>
      <c r="AB237" s="26">
        <v>4367.83</v>
      </c>
      <c r="AC237" s="26">
        <v>1160.1199999999999</v>
      </c>
      <c r="AD237" s="26">
        <v>7.48</v>
      </c>
      <c r="AE237" s="26">
        <v>0.49</v>
      </c>
      <c r="AF237" s="26">
        <v>0.36</v>
      </c>
      <c r="AG237" s="26">
        <v>9.25</v>
      </c>
      <c r="AH237" s="26">
        <v>22.2</v>
      </c>
      <c r="AI237" s="26">
        <v>19.87</v>
      </c>
      <c r="AJ237" s="26">
        <v>0</v>
      </c>
      <c r="AK237" s="26">
        <v>713.51</v>
      </c>
      <c r="AL237" s="26">
        <v>640.66</v>
      </c>
      <c r="AM237" s="26">
        <v>1075.75</v>
      </c>
      <c r="AN237" s="26">
        <v>570.76</v>
      </c>
      <c r="AO237" s="26">
        <v>223.12</v>
      </c>
      <c r="AP237" s="26">
        <v>513.72</v>
      </c>
      <c r="AQ237" s="26">
        <v>186.89</v>
      </c>
      <c r="AR237" s="26">
        <v>789.6</v>
      </c>
      <c r="AS237" s="26">
        <v>652.91</v>
      </c>
      <c r="AT237" s="26">
        <v>885.86</v>
      </c>
      <c r="AU237" s="26">
        <v>1108.68</v>
      </c>
      <c r="AV237" s="26">
        <v>290.42</v>
      </c>
      <c r="AW237" s="26">
        <v>635.63</v>
      </c>
      <c r="AX237" s="26">
        <v>4058.4</v>
      </c>
      <c r="AY237" s="26">
        <v>0</v>
      </c>
      <c r="AZ237" s="26">
        <v>1208.1099999999999</v>
      </c>
      <c r="BA237" s="26">
        <v>706.95</v>
      </c>
      <c r="BB237" s="26">
        <v>432</v>
      </c>
      <c r="BC237" s="26">
        <v>289.27999999999997</v>
      </c>
      <c r="BD237" s="26">
        <v>0</v>
      </c>
      <c r="BE237" s="26">
        <v>0</v>
      </c>
      <c r="BF237" s="26">
        <v>0</v>
      </c>
      <c r="BG237" s="26">
        <v>0</v>
      </c>
      <c r="BH237" s="26">
        <v>0</v>
      </c>
      <c r="BI237" s="26">
        <v>0.08</v>
      </c>
      <c r="BJ237" s="26">
        <v>0</v>
      </c>
      <c r="BK237" s="26">
        <v>0.81</v>
      </c>
      <c r="BL237" s="26">
        <v>0</v>
      </c>
      <c r="BM237" s="26">
        <v>0.39</v>
      </c>
      <c r="BN237" s="26">
        <v>0.12</v>
      </c>
      <c r="BO237" s="26">
        <v>0.06</v>
      </c>
      <c r="BP237" s="26">
        <v>0</v>
      </c>
      <c r="BQ237" s="26">
        <v>0</v>
      </c>
      <c r="BR237" s="26">
        <v>0.03</v>
      </c>
      <c r="BS237" s="26">
        <v>2.5099999999999998</v>
      </c>
      <c r="BT237" s="26">
        <v>0</v>
      </c>
      <c r="BU237" s="26">
        <v>0</v>
      </c>
      <c r="BV237" s="26">
        <v>6.12</v>
      </c>
      <c r="BW237" s="26">
        <v>0.09</v>
      </c>
      <c r="BX237" s="26">
        <v>0</v>
      </c>
      <c r="BY237" s="26">
        <v>0</v>
      </c>
      <c r="BZ237" s="26">
        <v>0</v>
      </c>
      <c r="CA237" s="26">
        <v>0</v>
      </c>
      <c r="CB237" s="26">
        <v>879.47</v>
      </c>
      <c r="CC237" s="25"/>
      <c r="CD237" s="26">
        <f>$I$27/$I$41*100</f>
        <v>70.462421675359664</v>
      </c>
      <c r="CE237" s="26">
        <v>769.43</v>
      </c>
      <c r="CG237" s="26">
        <v>0</v>
      </c>
      <c r="CH237" s="26">
        <v>0</v>
      </c>
      <c r="CI237" s="26">
        <v>0</v>
      </c>
      <c r="CJ237" s="26">
        <v>0</v>
      </c>
      <c r="CK237" s="26">
        <v>0</v>
      </c>
      <c r="CL237" s="26">
        <v>0</v>
      </c>
      <c r="CM237" s="26">
        <v>0</v>
      </c>
      <c r="CN237" s="26">
        <v>0</v>
      </c>
      <c r="CO237" s="26">
        <v>0</v>
      </c>
      <c r="CP237" s="26">
        <v>10.67</v>
      </c>
      <c r="CQ237" s="26">
        <v>2.96</v>
      </c>
    </row>
    <row r="238" spans="1:95" s="5" customFormat="1" ht="15" x14ac:dyDescent="0.25">
      <c r="B238" s="17" t="s">
        <v>92</v>
      </c>
      <c r="C238" s="11"/>
      <c r="D238" s="11"/>
      <c r="E238" s="11"/>
      <c r="F238" s="11"/>
      <c r="G238" s="11"/>
      <c r="H238" s="11"/>
      <c r="I238" s="11"/>
      <c r="CC238" s="11"/>
    </row>
    <row r="239" spans="1:95" s="21" customFormat="1" ht="15" x14ac:dyDescent="0.25">
      <c r="A239" s="21" t="s">
        <v>104</v>
      </c>
      <c r="B239" s="22" t="s">
        <v>130</v>
      </c>
      <c r="C239" s="23" t="str">
        <f>"90"</f>
        <v>90</v>
      </c>
      <c r="D239" s="23">
        <v>2.52</v>
      </c>
      <c r="E239" s="23">
        <v>0</v>
      </c>
      <c r="F239" s="23">
        <v>0.14000000000000001</v>
      </c>
      <c r="G239" s="23">
        <v>0</v>
      </c>
      <c r="H239" s="23">
        <v>33.159999999999997</v>
      </c>
      <c r="I239" s="23">
        <v>144.9288</v>
      </c>
      <c r="J239" s="21">
        <v>0.18</v>
      </c>
      <c r="K239" s="21">
        <v>0</v>
      </c>
      <c r="L239" s="21">
        <v>0</v>
      </c>
      <c r="M239" s="21">
        <v>0</v>
      </c>
      <c r="N239" s="21">
        <v>0.57999999999999996</v>
      </c>
      <c r="O239" s="21">
        <v>31.14</v>
      </c>
      <c r="P239" s="21">
        <v>1.44</v>
      </c>
      <c r="Q239" s="21">
        <v>0</v>
      </c>
      <c r="R239" s="21">
        <v>0</v>
      </c>
      <c r="S239" s="21">
        <v>0.27</v>
      </c>
      <c r="T239" s="21">
        <v>1.53</v>
      </c>
      <c r="U239" s="21">
        <v>449.1</v>
      </c>
      <c r="V239" s="21">
        <v>83.7</v>
      </c>
      <c r="W239" s="21">
        <v>18</v>
      </c>
      <c r="X239" s="21">
        <v>12.6</v>
      </c>
      <c r="Y239" s="21">
        <v>58.5</v>
      </c>
      <c r="Z239" s="21">
        <v>0.99</v>
      </c>
      <c r="AA239" s="21">
        <v>0</v>
      </c>
      <c r="AB239" s="21">
        <v>0</v>
      </c>
      <c r="AC239" s="21">
        <v>0</v>
      </c>
      <c r="AD239" s="21">
        <v>0.99</v>
      </c>
      <c r="AE239" s="21">
        <v>0.1</v>
      </c>
      <c r="AF239" s="21">
        <v>0.03</v>
      </c>
      <c r="AG239" s="21">
        <v>0.81</v>
      </c>
      <c r="AH239" s="21">
        <v>1.98</v>
      </c>
      <c r="AI239" s="21">
        <v>0</v>
      </c>
      <c r="AJ239" s="21">
        <v>0</v>
      </c>
      <c r="AK239" s="21">
        <v>313.2</v>
      </c>
      <c r="AL239" s="21">
        <v>286.2</v>
      </c>
      <c r="AM239" s="21">
        <v>534.6</v>
      </c>
      <c r="AN239" s="21">
        <v>170.1</v>
      </c>
      <c r="AO239" s="21">
        <v>102.6</v>
      </c>
      <c r="AP239" s="21">
        <v>207.9</v>
      </c>
      <c r="AQ239" s="21">
        <v>66.599999999999994</v>
      </c>
      <c r="AR239" s="21">
        <v>331.2</v>
      </c>
      <c r="AS239" s="21">
        <v>218.7</v>
      </c>
      <c r="AT239" s="21">
        <v>265.5</v>
      </c>
      <c r="AU239" s="21">
        <v>226.8</v>
      </c>
      <c r="AV239" s="21">
        <v>133.19999999999999</v>
      </c>
      <c r="AW239" s="21">
        <v>232.2</v>
      </c>
      <c r="AX239" s="21">
        <v>2028.6</v>
      </c>
      <c r="AY239" s="21">
        <v>0</v>
      </c>
      <c r="AZ239" s="21">
        <v>638.1</v>
      </c>
      <c r="BA239" s="21">
        <v>331.2</v>
      </c>
      <c r="BB239" s="21">
        <v>168.3</v>
      </c>
      <c r="BC239" s="21">
        <v>132.30000000000001</v>
      </c>
      <c r="BD239" s="21">
        <v>0</v>
      </c>
      <c r="BE239" s="21">
        <v>0</v>
      </c>
      <c r="BF239" s="21">
        <v>0</v>
      </c>
      <c r="BG239" s="21">
        <v>0</v>
      </c>
      <c r="BH239" s="21">
        <v>0</v>
      </c>
      <c r="BI239" s="21">
        <v>0.09</v>
      </c>
      <c r="BJ239" s="21">
        <v>0</v>
      </c>
      <c r="BK239" s="21">
        <v>0.01</v>
      </c>
      <c r="BL239" s="21">
        <v>0</v>
      </c>
      <c r="BM239" s="21">
        <v>0</v>
      </c>
      <c r="BN239" s="21">
        <v>0.08</v>
      </c>
      <c r="BO239" s="21">
        <v>0</v>
      </c>
      <c r="BP239" s="21">
        <v>0</v>
      </c>
      <c r="BQ239" s="21">
        <v>0</v>
      </c>
      <c r="BR239" s="21">
        <v>0.01</v>
      </c>
      <c r="BS239" s="21">
        <v>7.0000000000000007E-2</v>
      </c>
      <c r="BT239" s="21">
        <v>0</v>
      </c>
      <c r="BU239" s="21">
        <v>0</v>
      </c>
      <c r="BV239" s="21">
        <v>0.32</v>
      </c>
      <c r="BW239" s="21">
        <v>0.02</v>
      </c>
      <c r="BX239" s="21">
        <v>0</v>
      </c>
      <c r="BY239" s="21">
        <v>0</v>
      </c>
      <c r="BZ239" s="21">
        <v>0</v>
      </c>
      <c r="CA239" s="21">
        <v>0</v>
      </c>
      <c r="CB239" s="21">
        <v>34.020000000000003</v>
      </c>
      <c r="CC239" s="23"/>
      <c r="CE239" s="21">
        <v>0</v>
      </c>
      <c r="CG239" s="21">
        <v>0</v>
      </c>
      <c r="CH239" s="21">
        <v>0</v>
      </c>
      <c r="CI239" s="21">
        <v>0</v>
      </c>
      <c r="CJ239" s="21">
        <v>0</v>
      </c>
      <c r="CK239" s="21">
        <v>0</v>
      </c>
      <c r="CL239" s="21">
        <v>0</v>
      </c>
      <c r="CM239" s="21">
        <v>0</v>
      </c>
      <c r="CN239" s="21">
        <v>0</v>
      </c>
      <c r="CO239" s="21">
        <v>0</v>
      </c>
      <c r="CP239" s="21">
        <v>0</v>
      </c>
      <c r="CQ239" s="21">
        <v>0</v>
      </c>
    </row>
    <row r="240" spans="1:95" s="21" customFormat="1" ht="15" x14ac:dyDescent="0.25">
      <c r="A240" s="21" t="s">
        <v>101</v>
      </c>
      <c r="B240" s="22" t="s">
        <v>85</v>
      </c>
      <c r="C240" s="23" t="str">
        <f>"10"</f>
        <v>10</v>
      </c>
      <c r="D240" s="23">
        <v>2.63</v>
      </c>
      <c r="E240" s="23">
        <v>2.63</v>
      </c>
      <c r="F240" s="23">
        <v>2.66</v>
      </c>
      <c r="G240" s="23">
        <v>0</v>
      </c>
      <c r="H240" s="23">
        <v>0</v>
      </c>
      <c r="I240" s="23">
        <v>35.06</v>
      </c>
      <c r="J240" s="21">
        <v>1.53</v>
      </c>
      <c r="K240" s="21">
        <v>0</v>
      </c>
      <c r="L240" s="21">
        <v>1.53</v>
      </c>
      <c r="M240" s="21">
        <v>0</v>
      </c>
      <c r="N240" s="21">
        <v>0</v>
      </c>
      <c r="O240" s="21">
        <v>0</v>
      </c>
      <c r="P240" s="21">
        <v>0</v>
      </c>
      <c r="Q240" s="21">
        <v>0</v>
      </c>
      <c r="R240" s="21">
        <v>0</v>
      </c>
      <c r="S240" s="21">
        <v>0.2</v>
      </c>
      <c r="T240" s="21">
        <v>0.43</v>
      </c>
      <c r="U240" s="21">
        <v>0</v>
      </c>
      <c r="V240" s="21">
        <v>10</v>
      </c>
      <c r="W240" s="21">
        <v>100</v>
      </c>
      <c r="X240" s="21">
        <v>5.5</v>
      </c>
      <c r="Y240" s="21">
        <v>60</v>
      </c>
      <c r="Z240" s="21">
        <v>7.0000000000000007E-2</v>
      </c>
      <c r="AA240" s="21">
        <v>21</v>
      </c>
      <c r="AB240" s="21">
        <v>17</v>
      </c>
      <c r="AC240" s="21">
        <v>23.8</v>
      </c>
      <c r="AD240" s="21">
        <v>0.04</v>
      </c>
      <c r="AE240" s="21">
        <v>0</v>
      </c>
      <c r="AF240" s="21">
        <v>0.04</v>
      </c>
      <c r="AG240" s="21">
        <v>0.02</v>
      </c>
      <c r="AH240" s="21">
        <v>0.68</v>
      </c>
      <c r="AI240" s="21">
        <v>7.0000000000000007E-2</v>
      </c>
      <c r="AJ240" s="21">
        <v>0</v>
      </c>
      <c r="AK240" s="21">
        <v>157</v>
      </c>
      <c r="AL240" s="21">
        <v>117</v>
      </c>
      <c r="AM240" s="21">
        <v>230</v>
      </c>
      <c r="AN240" s="21">
        <v>158</v>
      </c>
      <c r="AO240" s="21">
        <v>56</v>
      </c>
      <c r="AP240" s="21">
        <v>95</v>
      </c>
      <c r="AQ240" s="21">
        <v>70</v>
      </c>
      <c r="AR240" s="21">
        <v>134</v>
      </c>
      <c r="AS240" s="21">
        <v>76</v>
      </c>
      <c r="AT240" s="21">
        <v>87</v>
      </c>
      <c r="AU240" s="21">
        <v>156</v>
      </c>
      <c r="AV240" s="21">
        <v>70</v>
      </c>
      <c r="AW240" s="21">
        <v>51</v>
      </c>
      <c r="AX240" s="21">
        <v>517</v>
      </c>
      <c r="AY240" s="21">
        <v>0</v>
      </c>
      <c r="AZ240" s="21">
        <v>273</v>
      </c>
      <c r="BA240" s="21">
        <v>129</v>
      </c>
      <c r="BB240" s="21">
        <v>139</v>
      </c>
      <c r="BC240" s="21">
        <v>21.5</v>
      </c>
      <c r="BD240" s="21">
        <v>0</v>
      </c>
      <c r="BE240" s="21">
        <v>0.01</v>
      </c>
      <c r="BF240" s="21">
        <v>0.04</v>
      </c>
      <c r="BG240" s="21">
        <v>0.11</v>
      </c>
      <c r="BH240" s="21">
        <v>0.13</v>
      </c>
      <c r="BI240" s="21">
        <v>0.33</v>
      </c>
      <c r="BJ240" s="21">
        <v>0.04</v>
      </c>
      <c r="BK240" s="21">
        <v>0.7</v>
      </c>
      <c r="BL240" s="21">
        <v>0.01</v>
      </c>
      <c r="BM240" s="21">
        <v>0.16</v>
      </c>
      <c r="BN240" s="21">
        <v>0.01</v>
      </c>
      <c r="BO240" s="21">
        <v>0</v>
      </c>
      <c r="BP240" s="21">
        <v>0</v>
      </c>
      <c r="BQ240" s="21">
        <v>0</v>
      </c>
      <c r="BR240" s="21">
        <v>7.0000000000000007E-2</v>
      </c>
      <c r="BS240" s="21">
        <v>0.52</v>
      </c>
      <c r="BT240" s="21">
        <v>0</v>
      </c>
      <c r="BU240" s="21">
        <v>0</v>
      </c>
      <c r="BV240" s="21">
        <v>7.0000000000000007E-2</v>
      </c>
      <c r="BW240" s="21">
        <v>0</v>
      </c>
      <c r="BX240" s="21">
        <v>0</v>
      </c>
      <c r="BY240" s="21">
        <v>0</v>
      </c>
      <c r="BZ240" s="21">
        <v>0</v>
      </c>
      <c r="CA240" s="21">
        <v>0</v>
      </c>
      <c r="CB240" s="21">
        <v>4.08</v>
      </c>
      <c r="CC240" s="23"/>
      <c r="CE240" s="21">
        <v>23.83</v>
      </c>
      <c r="CG240" s="21">
        <v>0</v>
      </c>
      <c r="CH240" s="21">
        <v>0</v>
      </c>
      <c r="CI240" s="21">
        <v>0</v>
      </c>
      <c r="CJ240" s="21">
        <v>0</v>
      </c>
      <c r="CK240" s="21">
        <v>0</v>
      </c>
      <c r="CL240" s="21">
        <v>0</v>
      </c>
      <c r="CM240" s="21">
        <v>0</v>
      </c>
      <c r="CN240" s="21">
        <v>0</v>
      </c>
      <c r="CO240" s="21">
        <v>0</v>
      </c>
      <c r="CP240" s="21">
        <v>0</v>
      </c>
      <c r="CQ240" s="21">
        <v>0</v>
      </c>
    </row>
    <row r="241" spans="1:95" s="21" customFormat="1" ht="15" x14ac:dyDescent="0.25">
      <c r="A241" s="21" t="s">
        <v>223</v>
      </c>
      <c r="B241" s="22" t="s">
        <v>224</v>
      </c>
      <c r="C241" s="23" t="str">
        <f>"200"</f>
        <v>200</v>
      </c>
      <c r="D241" s="23">
        <v>0.67</v>
      </c>
      <c r="E241" s="23">
        <v>0</v>
      </c>
      <c r="F241" s="23">
        <v>0.27</v>
      </c>
      <c r="G241" s="23">
        <v>0.27</v>
      </c>
      <c r="H241" s="23">
        <v>33.4</v>
      </c>
      <c r="I241" s="23">
        <v>127.46812000000001</v>
      </c>
      <c r="J241" s="21">
        <v>0.04</v>
      </c>
      <c r="K241" s="21">
        <v>0</v>
      </c>
      <c r="L241" s="21">
        <v>0</v>
      </c>
      <c r="M241" s="21">
        <v>0</v>
      </c>
      <c r="N241" s="21">
        <v>27.81</v>
      </c>
      <c r="O241" s="21">
        <v>1.18</v>
      </c>
      <c r="P241" s="21">
        <v>4.41</v>
      </c>
      <c r="Q241" s="21">
        <v>0</v>
      </c>
      <c r="R241" s="21">
        <v>0</v>
      </c>
      <c r="S241" s="21">
        <v>1</v>
      </c>
      <c r="T241" s="21">
        <v>0.96</v>
      </c>
      <c r="U241" s="21">
        <v>2.38</v>
      </c>
      <c r="V241" s="21">
        <v>10.49</v>
      </c>
      <c r="W241" s="21">
        <v>12.22</v>
      </c>
      <c r="X241" s="21">
        <v>3.23</v>
      </c>
      <c r="Y241" s="21">
        <v>3.16</v>
      </c>
      <c r="Z241" s="21">
        <v>0.64</v>
      </c>
      <c r="AA241" s="21">
        <v>0</v>
      </c>
      <c r="AB241" s="21">
        <v>882</v>
      </c>
      <c r="AC241" s="21">
        <v>163.4</v>
      </c>
      <c r="AD241" s="21">
        <v>0.76</v>
      </c>
      <c r="AE241" s="21">
        <v>0.01</v>
      </c>
      <c r="AF241" s="21">
        <v>0.05</v>
      </c>
      <c r="AG241" s="21">
        <v>0.2</v>
      </c>
      <c r="AH241" s="21">
        <v>0.28000000000000003</v>
      </c>
      <c r="AI241" s="21">
        <v>80</v>
      </c>
      <c r="AJ241" s="21">
        <v>0</v>
      </c>
      <c r="AK241" s="21">
        <v>0</v>
      </c>
      <c r="AL241" s="21">
        <v>0</v>
      </c>
      <c r="AM241" s="21">
        <v>0</v>
      </c>
      <c r="AN241" s="21">
        <v>0</v>
      </c>
      <c r="AO241" s="21">
        <v>0</v>
      </c>
      <c r="AP241" s="21">
        <v>0</v>
      </c>
      <c r="AQ241" s="21">
        <v>0</v>
      </c>
      <c r="AR241" s="21">
        <v>0</v>
      </c>
      <c r="AS241" s="21">
        <v>0</v>
      </c>
      <c r="AT241" s="21">
        <v>0</v>
      </c>
      <c r="AU241" s="21">
        <v>0</v>
      </c>
      <c r="AV241" s="21">
        <v>0</v>
      </c>
      <c r="AW241" s="21">
        <v>0</v>
      </c>
      <c r="AX241" s="21">
        <v>0</v>
      </c>
      <c r="AY241" s="21">
        <v>0</v>
      </c>
      <c r="AZ241" s="21">
        <v>0</v>
      </c>
      <c r="BA241" s="21">
        <v>0</v>
      </c>
      <c r="BB241" s="21">
        <v>0</v>
      </c>
      <c r="BC241" s="21">
        <v>0</v>
      </c>
      <c r="BD241" s="21">
        <v>0</v>
      </c>
      <c r="BE241" s="21">
        <v>0</v>
      </c>
      <c r="BF241" s="21">
        <v>0</v>
      </c>
      <c r="BG241" s="21">
        <v>0</v>
      </c>
      <c r="BH241" s="21">
        <v>0</v>
      </c>
      <c r="BI241" s="21">
        <v>0</v>
      </c>
      <c r="BJ241" s="21">
        <v>0</v>
      </c>
      <c r="BK241" s="21">
        <v>0</v>
      </c>
      <c r="BL241" s="21">
        <v>0</v>
      </c>
      <c r="BM241" s="21">
        <v>0</v>
      </c>
      <c r="BN241" s="21">
        <v>0</v>
      </c>
      <c r="BO241" s="21">
        <v>0</v>
      </c>
      <c r="BP241" s="21">
        <v>0</v>
      </c>
      <c r="BQ241" s="21">
        <v>0</v>
      </c>
      <c r="BR241" s="21">
        <v>0</v>
      </c>
      <c r="BS241" s="21">
        <v>0</v>
      </c>
      <c r="BT241" s="21">
        <v>0</v>
      </c>
      <c r="BU241" s="21">
        <v>0</v>
      </c>
      <c r="BV241" s="21">
        <v>0</v>
      </c>
      <c r="BW241" s="21">
        <v>0</v>
      </c>
      <c r="BX241" s="21">
        <v>0</v>
      </c>
      <c r="BY241" s="21">
        <v>0</v>
      </c>
      <c r="BZ241" s="21">
        <v>0</v>
      </c>
      <c r="CA241" s="21">
        <v>0</v>
      </c>
      <c r="CB241" s="21">
        <v>202.82</v>
      </c>
      <c r="CC241" s="23"/>
      <c r="CE241" s="21">
        <v>147</v>
      </c>
      <c r="CG241" s="21">
        <v>0</v>
      </c>
      <c r="CH241" s="21">
        <v>0</v>
      </c>
      <c r="CI241" s="21">
        <v>0</v>
      </c>
      <c r="CJ241" s="21">
        <v>0</v>
      </c>
      <c r="CK241" s="21">
        <v>0</v>
      </c>
      <c r="CL241" s="21">
        <v>0</v>
      </c>
      <c r="CM241" s="21">
        <v>0</v>
      </c>
      <c r="CN241" s="21">
        <v>0</v>
      </c>
      <c r="CO241" s="21">
        <v>0</v>
      </c>
      <c r="CP241" s="21">
        <v>9</v>
      </c>
      <c r="CQ241" s="21">
        <v>0</v>
      </c>
    </row>
    <row r="242" spans="1:95" s="18" customFormat="1" ht="15" x14ac:dyDescent="0.25">
      <c r="B242" s="19" t="s">
        <v>137</v>
      </c>
      <c r="C242" s="20" t="str">
        <f>"100"</f>
        <v>100</v>
      </c>
      <c r="D242" s="20">
        <v>0.36</v>
      </c>
      <c r="E242" s="20">
        <v>0</v>
      </c>
      <c r="F242" s="20">
        <v>0.3</v>
      </c>
      <c r="G242" s="20">
        <v>0.3</v>
      </c>
      <c r="H242" s="20">
        <v>11.6</v>
      </c>
      <c r="I242" s="20">
        <v>47.62</v>
      </c>
      <c r="J242" s="18">
        <v>0.1</v>
      </c>
      <c r="K242" s="18">
        <v>0</v>
      </c>
      <c r="L242" s="18">
        <v>0</v>
      </c>
      <c r="M242" s="18">
        <v>0</v>
      </c>
      <c r="N242" s="18">
        <v>9</v>
      </c>
      <c r="O242" s="18">
        <v>0.8</v>
      </c>
      <c r="P242" s="18">
        <v>1.8</v>
      </c>
      <c r="Q242" s="18">
        <v>0</v>
      </c>
      <c r="R242" s="18">
        <v>0</v>
      </c>
      <c r="S242" s="18">
        <v>0.8</v>
      </c>
      <c r="T242" s="18">
        <v>0.5</v>
      </c>
      <c r="U242" s="18">
        <v>15.6</v>
      </c>
      <c r="V242" s="18">
        <v>152.9</v>
      </c>
      <c r="W242" s="18">
        <v>12.8</v>
      </c>
      <c r="X242" s="18">
        <v>6.75</v>
      </c>
      <c r="Y242" s="18">
        <v>7.7</v>
      </c>
      <c r="Z242" s="18">
        <v>1.76</v>
      </c>
      <c r="AA242" s="18">
        <v>0</v>
      </c>
      <c r="AB242" s="18">
        <v>30</v>
      </c>
      <c r="AC242" s="18">
        <v>5</v>
      </c>
      <c r="AD242" s="18">
        <v>0.2</v>
      </c>
      <c r="AE242" s="18">
        <v>0.02</v>
      </c>
      <c r="AF242" s="18">
        <v>0.01</v>
      </c>
      <c r="AG242" s="18">
        <v>0.24</v>
      </c>
      <c r="AH242" s="18">
        <v>0.4</v>
      </c>
      <c r="AI242" s="18">
        <v>3</v>
      </c>
      <c r="AJ242" s="18">
        <v>0</v>
      </c>
      <c r="AK242" s="18">
        <v>10.8</v>
      </c>
      <c r="AL242" s="18">
        <v>11.7</v>
      </c>
      <c r="AM242" s="18">
        <v>17.100000000000001</v>
      </c>
      <c r="AN242" s="18">
        <v>16.2</v>
      </c>
      <c r="AO242" s="18">
        <v>2.7</v>
      </c>
      <c r="AP242" s="18">
        <v>9.9</v>
      </c>
      <c r="AQ242" s="18">
        <v>2.7</v>
      </c>
      <c r="AR242" s="18">
        <v>8.1</v>
      </c>
      <c r="AS242" s="18">
        <v>15.3</v>
      </c>
      <c r="AT242" s="18">
        <v>9</v>
      </c>
      <c r="AU242" s="18">
        <v>70.2</v>
      </c>
      <c r="AV242" s="18">
        <v>6.3</v>
      </c>
      <c r="AW242" s="18">
        <v>12.6</v>
      </c>
      <c r="AX242" s="18">
        <v>37.799999999999997</v>
      </c>
      <c r="AY242" s="18">
        <v>0</v>
      </c>
      <c r="AZ242" s="18">
        <v>11.7</v>
      </c>
      <c r="BA242" s="18">
        <v>14.4</v>
      </c>
      <c r="BB242" s="18">
        <v>5.4</v>
      </c>
      <c r="BC242" s="18">
        <v>4.5</v>
      </c>
      <c r="BD242" s="18">
        <v>0</v>
      </c>
      <c r="BE242" s="18">
        <v>0</v>
      </c>
      <c r="BF242" s="18">
        <v>0</v>
      </c>
      <c r="BG242" s="18">
        <v>0</v>
      </c>
      <c r="BH242" s="18">
        <v>0</v>
      </c>
      <c r="BI242" s="18">
        <v>0</v>
      </c>
      <c r="BJ242" s="18">
        <v>0</v>
      </c>
      <c r="BK242" s="18">
        <v>0</v>
      </c>
      <c r="BL242" s="18">
        <v>0</v>
      </c>
      <c r="BM242" s="18">
        <v>0</v>
      </c>
      <c r="BN242" s="18">
        <v>0</v>
      </c>
      <c r="BO242" s="18">
        <v>0</v>
      </c>
      <c r="BP242" s="18">
        <v>0</v>
      </c>
      <c r="BQ242" s="18">
        <v>0</v>
      </c>
      <c r="BR242" s="18">
        <v>0</v>
      </c>
      <c r="BS242" s="18">
        <v>0</v>
      </c>
      <c r="BT242" s="18">
        <v>0</v>
      </c>
      <c r="BU242" s="18">
        <v>0</v>
      </c>
      <c r="BV242" s="18">
        <v>0</v>
      </c>
      <c r="BW242" s="18">
        <v>0</v>
      </c>
      <c r="BX242" s="18">
        <v>0</v>
      </c>
      <c r="BY242" s="18">
        <v>0</v>
      </c>
      <c r="BZ242" s="18">
        <v>0</v>
      </c>
      <c r="CA242" s="18">
        <v>0</v>
      </c>
      <c r="CB242" s="18">
        <v>86.3</v>
      </c>
      <c r="CC242" s="20"/>
      <c r="CE242" s="18">
        <v>5</v>
      </c>
      <c r="CG242" s="18">
        <v>0</v>
      </c>
      <c r="CH242" s="18">
        <v>0</v>
      </c>
      <c r="CI242" s="18">
        <v>0</v>
      </c>
      <c r="CJ242" s="18">
        <v>0</v>
      </c>
      <c r="CK242" s="18">
        <v>0</v>
      </c>
      <c r="CL242" s="18">
        <v>0</v>
      </c>
      <c r="CM242" s="18">
        <v>0</v>
      </c>
      <c r="CN242" s="18">
        <v>0</v>
      </c>
      <c r="CO242" s="18">
        <v>0</v>
      </c>
      <c r="CP242" s="18">
        <v>0</v>
      </c>
      <c r="CQ242" s="18">
        <v>0</v>
      </c>
    </row>
    <row r="243" spans="1:95" s="26" customFormat="1" ht="14.25" x14ac:dyDescent="0.2">
      <c r="B243" s="24" t="s">
        <v>94</v>
      </c>
      <c r="C243" s="25"/>
      <c r="D243" s="25">
        <v>6.18</v>
      </c>
      <c r="E243" s="25">
        <v>2.63</v>
      </c>
      <c r="F243" s="25">
        <v>3.38</v>
      </c>
      <c r="G243" s="25">
        <v>0.56999999999999995</v>
      </c>
      <c r="H243" s="25">
        <v>78.150000000000006</v>
      </c>
      <c r="I243" s="25">
        <v>355.08</v>
      </c>
      <c r="J243" s="26">
        <v>1.85</v>
      </c>
      <c r="K243" s="26">
        <v>0</v>
      </c>
      <c r="L243" s="26">
        <v>1.53</v>
      </c>
      <c r="M243" s="26">
        <v>0</v>
      </c>
      <c r="N243" s="26">
        <v>37.39</v>
      </c>
      <c r="O243" s="26">
        <v>33.119999999999997</v>
      </c>
      <c r="P243" s="26">
        <v>7.65</v>
      </c>
      <c r="Q243" s="26">
        <v>0</v>
      </c>
      <c r="R243" s="26">
        <v>0</v>
      </c>
      <c r="S243" s="26">
        <v>2.27</v>
      </c>
      <c r="T243" s="26">
        <v>3.42</v>
      </c>
      <c r="U243" s="26">
        <v>467.08</v>
      </c>
      <c r="V243" s="26">
        <v>257.08999999999997</v>
      </c>
      <c r="W243" s="26">
        <v>143.02000000000001</v>
      </c>
      <c r="X243" s="26">
        <v>28.08</v>
      </c>
      <c r="Y243" s="26">
        <v>129.36000000000001</v>
      </c>
      <c r="Z243" s="26">
        <v>3.46</v>
      </c>
      <c r="AA243" s="26">
        <v>21</v>
      </c>
      <c r="AB243" s="26">
        <v>929</v>
      </c>
      <c r="AC243" s="26">
        <v>192.2</v>
      </c>
      <c r="AD243" s="26">
        <v>1.99</v>
      </c>
      <c r="AE243" s="26">
        <v>0.13</v>
      </c>
      <c r="AF243" s="26">
        <v>0.13</v>
      </c>
      <c r="AG243" s="26">
        <v>1.27</v>
      </c>
      <c r="AH243" s="26">
        <v>3.34</v>
      </c>
      <c r="AI243" s="26">
        <v>83.07</v>
      </c>
      <c r="AJ243" s="26">
        <v>0</v>
      </c>
      <c r="AK243" s="26">
        <v>481</v>
      </c>
      <c r="AL243" s="26">
        <v>414.9</v>
      </c>
      <c r="AM243" s="26">
        <v>781.7</v>
      </c>
      <c r="AN243" s="26">
        <v>344.3</v>
      </c>
      <c r="AO243" s="26">
        <v>161.30000000000001</v>
      </c>
      <c r="AP243" s="26">
        <v>312.8</v>
      </c>
      <c r="AQ243" s="26">
        <v>139.30000000000001</v>
      </c>
      <c r="AR243" s="26">
        <v>473.3</v>
      </c>
      <c r="AS243" s="26">
        <v>310</v>
      </c>
      <c r="AT243" s="26">
        <v>361.5</v>
      </c>
      <c r="AU243" s="26">
        <v>453</v>
      </c>
      <c r="AV243" s="26">
        <v>209.5</v>
      </c>
      <c r="AW243" s="26">
        <v>295.8</v>
      </c>
      <c r="AX243" s="26">
        <v>2583.4</v>
      </c>
      <c r="AY243" s="26">
        <v>0</v>
      </c>
      <c r="AZ243" s="26">
        <v>922.8</v>
      </c>
      <c r="BA243" s="26">
        <v>474.6</v>
      </c>
      <c r="BB243" s="26">
        <v>312.7</v>
      </c>
      <c r="BC243" s="26">
        <v>158.30000000000001</v>
      </c>
      <c r="BD243" s="26">
        <v>0</v>
      </c>
      <c r="BE243" s="26">
        <v>0.01</v>
      </c>
      <c r="BF243" s="26">
        <v>0.04</v>
      </c>
      <c r="BG243" s="26">
        <v>0.11</v>
      </c>
      <c r="BH243" s="26">
        <v>0.13</v>
      </c>
      <c r="BI243" s="26">
        <v>0.42</v>
      </c>
      <c r="BJ243" s="26">
        <v>0.04</v>
      </c>
      <c r="BK243" s="26">
        <v>0.71</v>
      </c>
      <c r="BL243" s="26">
        <v>0.01</v>
      </c>
      <c r="BM243" s="26">
        <v>0.16</v>
      </c>
      <c r="BN243" s="26">
        <v>0.09</v>
      </c>
      <c r="BO243" s="26">
        <v>0</v>
      </c>
      <c r="BP243" s="26">
        <v>0</v>
      </c>
      <c r="BQ243" s="26">
        <v>0</v>
      </c>
      <c r="BR243" s="26">
        <v>0.08</v>
      </c>
      <c r="BS243" s="26">
        <v>0.59</v>
      </c>
      <c r="BT243" s="26">
        <v>0</v>
      </c>
      <c r="BU243" s="26">
        <v>0</v>
      </c>
      <c r="BV243" s="26">
        <v>0.38</v>
      </c>
      <c r="BW243" s="26">
        <v>0.02</v>
      </c>
      <c r="BX243" s="26">
        <v>0</v>
      </c>
      <c r="BY243" s="26">
        <v>0</v>
      </c>
      <c r="BZ243" s="26">
        <v>0</v>
      </c>
      <c r="CA243" s="26">
        <v>0</v>
      </c>
      <c r="CB243" s="26">
        <v>327.22000000000003</v>
      </c>
      <c r="CC243" s="25"/>
      <c r="CD243" s="26">
        <f>$I$33/$I$41*100</f>
        <v>104.46931774425036</v>
      </c>
      <c r="CE243" s="26">
        <v>175.83</v>
      </c>
      <c r="CG243" s="26">
        <v>0</v>
      </c>
      <c r="CH243" s="26">
        <v>0</v>
      </c>
      <c r="CI243" s="26">
        <v>0</v>
      </c>
      <c r="CJ243" s="26">
        <v>0</v>
      </c>
      <c r="CK243" s="26">
        <v>0</v>
      </c>
      <c r="CL243" s="26">
        <v>0</v>
      </c>
      <c r="CM243" s="26">
        <v>0</v>
      </c>
      <c r="CN243" s="26">
        <v>0</v>
      </c>
      <c r="CO243" s="26">
        <v>0</v>
      </c>
      <c r="CP243" s="26">
        <v>9</v>
      </c>
      <c r="CQ243" s="26">
        <v>0</v>
      </c>
    </row>
    <row r="244" spans="1:95" s="5" customFormat="1" ht="15" x14ac:dyDescent="0.25">
      <c r="B244" s="17" t="s">
        <v>95</v>
      </c>
      <c r="C244" s="11"/>
      <c r="D244" s="11"/>
      <c r="E244" s="11"/>
      <c r="F244" s="11"/>
      <c r="G244" s="11"/>
      <c r="H244" s="11"/>
      <c r="I244" s="11"/>
      <c r="CC244" s="11"/>
    </row>
    <row r="245" spans="1:95" s="21" customFormat="1" ht="15" x14ac:dyDescent="0.25">
      <c r="A245" s="21" t="s">
        <v>225</v>
      </c>
      <c r="B245" s="22" t="s">
        <v>226</v>
      </c>
      <c r="C245" s="23" t="str">
        <f>"320"</f>
        <v>320</v>
      </c>
      <c r="D245" s="23">
        <v>17.39</v>
      </c>
      <c r="E245" s="23">
        <v>13.82</v>
      </c>
      <c r="F245" s="23">
        <v>28.39</v>
      </c>
      <c r="G245" s="23">
        <v>0.05</v>
      </c>
      <c r="H245" s="23">
        <v>31.41</v>
      </c>
      <c r="I245" s="23">
        <v>447.00225691428642</v>
      </c>
      <c r="J245" s="21">
        <v>12.23</v>
      </c>
      <c r="K245" s="21">
        <v>9.4600000000000009</v>
      </c>
      <c r="L245" s="21">
        <v>1.97</v>
      </c>
      <c r="M245" s="21">
        <v>0</v>
      </c>
      <c r="N245" s="21">
        <v>5.71</v>
      </c>
      <c r="O245" s="21">
        <v>22.5</v>
      </c>
      <c r="P245" s="21">
        <v>3.2</v>
      </c>
      <c r="Q245" s="21">
        <v>0</v>
      </c>
      <c r="R245" s="21">
        <v>0</v>
      </c>
      <c r="S245" s="21">
        <v>0.53</v>
      </c>
      <c r="T245" s="21">
        <v>3.54</v>
      </c>
      <c r="U245" s="21">
        <v>99.29</v>
      </c>
      <c r="V245" s="21">
        <v>1233.3499999999999</v>
      </c>
      <c r="W245" s="21">
        <v>36.97</v>
      </c>
      <c r="X245" s="21">
        <v>70.61</v>
      </c>
      <c r="Y245" s="21">
        <v>343.33</v>
      </c>
      <c r="Z245" s="21">
        <v>5.03</v>
      </c>
      <c r="AA245" s="21">
        <v>0</v>
      </c>
      <c r="AB245" s="21">
        <v>2605.63</v>
      </c>
      <c r="AC245" s="21">
        <v>638.15</v>
      </c>
      <c r="AD245" s="21">
        <v>7.39</v>
      </c>
      <c r="AE245" s="21">
        <v>0.15</v>
      </c>
      <c r="AF245" s="21">
        <v>0.23</v>
      </c>
      <c r="AG245" s="21">
        <v>6.52</v>
      </c>
      <c r="AH245" s="21">
        <v>15.13</v>
      </c>
      <c r="AI245" s="21">
        <v>4.1500000000000004</v>
      </c>
      <c r="AJ245" s="21">
        <v>0</v>
      </c>
      <c r="AK245" s="21">
        <v>1409.31</v>
      </c>
      <c r="AL245" s="21">
        <v>1095.5</v>
      </c>
      <c r="AM245" s="21">
        <v>2030.73</v>
      </c>
      <c r="AN245" s="21">
        <v>2168.6799999999998</v>
      </c>
      <c r="AO245" s="21">
        <v>600.71</v>
      </c>
      <c r="AP245" s="21">
        <v>1118.1600000000001</v>
      </c>
      <c r="AQ245" s="21">
        <v>305.39</v>
      </c>
      <c r="AR245" s="21">
        <v>1114.93</v>
      </c>
      <c r="AS245" s="21">
        <v>1515.68</v>
      </c>
      <c r="AT245" s="21">
        <v>1593.19</v>
      </c>
      <c r="AU245" s="21">
        <v>2448.85</v>
      </c>
      <c r="AV245" s="21">
        <v>954.37</v>
      </c>
      <c r="AW245" s="21">
        <v>1294.6099999999999</v>
      </c>
      <c r="AX245" s="21">
        <v>4459.41</v>
      </c>
      <c r="AY245" s="21">
        <v>378.08</v>
      </c>
      <c r="AZ245" s="21">
        <v>972.23</v>
      </c>
      <c r="BA245" s="21">
        <v>1077.6500000000001</v>
      </c>
      <c r="BB245" s="21">
        <v>910.19</v>
      </c>
      <c r="BC245" s="21">
        <v>364.5</v>
      </c>
      <c r="BD245" s="21">
        <v>0</v>
      </c>
      <c r="BE245" s="21">
        <v>0</v>
      </c>
      <c r="BF245" s="21">
        <v>0</v>
      </c>
      <c r="BG245" s="21">
        <v>0</v>
      </c>
      <c r="BH245" s="21">
        <v>0</v>
      </c>
      <c r="BI245" s="21">
        <v>0</v>
      </c>
      <c r="BJ245" s="21">
        <v>0</v>
      </c>
      <c r="BK245" s="21">
        <v>0.85</v>
      </c>
      <c r="BL245" s="21">
        <v>0</v>
      </c>
      <c r="BM245" s="21">
        <v>0.52</v>
      </c>
      <c r="BN245" s="21">
        <v>0.04</v>
      </c>
      <c r="BO245" s="21">
        <v>0.09</v>
      </c>
      <c r="BP245" s="21">
        <v>0</v>
      </c>
      <c r="BQ245" s="21">
        <v>0</v>
      </c>
      <c r="BR245" s="21">
        <v>0.01</v>
      </c>
      <c r="BS245" s="21">
        <v>3.09</v>
      </c>
      <c r="BT245" s="21">
        <v>0</v>
      </c>
      <c r="BU245" s="21">
        <v>0</v>
      </c>
      <c r="BV245" s="21">
        <v>8.3000000000000007</v>
      </c>
      <c r="BW245" s="21">
        <v>0</v>
      </c>
      <c r="BX245" s="21">
        <v>0</v>
      </c>
      <c r="BY245" s="21">
        <v>0</v>
      </c>
      <c r="BZ245" s="21">
        <v>0</v>
      </c>
      <c r="CA245" s="21">
        <v>0</v>
      </c>
      <c r="CB245" s="21">
        <v>254.67</v>
      </c>
      <c r="CC245" s="23"/>
      <c r="CE245" s="21">
        <v>434.27</v>
      </c>
      <c r="CG245" s="21">
        <v>0</v>
      </c>
      <c r="CH245" s="21">
        <v>0</v>
      </c>
      <c r="CI245" s="21">
        <v>0</v>
      </c>
      <c r="CJ245" s="21">
        <v>0</v>
      </c>
      <c r="CK245" s="21">
        <v>0</v>
      </c>
      <c r="CL245" s="21">
        <v>0</v>
      </c>
      <c r="CM245" s="21">
        <v>0</v>
      </c>
      <c r="CN245" s="21">
        <v>0</v>
      </c>
      <c r="CO245" s="21">
        <v>0</v>
      </c>
      <c r="CP245" s="21">
        <v>0</v>
      </c>
      <c r="CQ245" s="21">
        <v>0</v>
      </c>
    </row>
    <row r="246" spans="1:95" s="21" customFormat="1" ht="15" x14ac:dyDescent="0.25">
      <c r="A246" s="21" t="s">
        <v>207</v>
      </c>
      <c r="B246" s="22" t="s">
        <v>189</v>
      </c>
      <c r="C246" s="23" t="str">
        <f>"180"</f>
        <v>180</v>
      </c>
      <c r="D246" s="23">
        <v>7.0000000000000007E-2</v>
      </c>
      <c r="E246" s="23">
        <v>0</v>
      </c>
      <c r="F246" s="23">
        <v>0.02</v>
      </c>
      <c r="G246" s="23">
        <v>0.02</v>
      </c>
      <c r="H246" s="23">
        <v>8.2200000000000006</v>
      </c>
      <c r="I246" s="23">
        <v>31.597754399999996</v>
      </c>
      <c r="J246" s="21">
        <v>0</v>
      </c>
      <c r="K246" s="21">
        <v>0</v>
      </c>
      <c r="L246" s="21">
        <v>0</v>
      </c>
      <c r="M246" s="21">
        <v>0</v>
      </c>
      <c r="N246" s="21">
        <v>8.19</v>
      </c>
      <c r="O246" s="21">
        <v>0</v>
      </c>
      <c r="P246" s="21">
        <v>0.04</v>
      </c>
      <c r="Q246" s="21">
        <v>0</v>
      </c>
      <c r="R246" s="21">
        <v>0</v>
      </c>
      <c r="S246" s="21">
        <v>0</v>
      </c>
      <c r="T246" s="21">
        <v>0.03</v>
      </c>
      <c r="U246" s="21">
        <v>0.09</v>
      </c>
      <c r="V246" s="21">
        <v>0.24</v>
      </c>
      <c r="W246" s="21">
        <v>0.24</v>
      </c>
      <c r="X246" s="21">
        <v>0</v>
      </c>
      <c r="Y246" s="21">
        <v>0</v>
      </c>
      <c r="Z246" s="21">
        <v>0.02</v>
      </c>
      <c r="AA246" s="21">
        <v>0</v>
      </c>
      <c r="AB246" s="21">
        <v>0</v>
      </c>
      <c r="AC246" s="21">
        <v>0</v>
      </c>
      <c r="AD246" s="21">
        <v>0</v>
      </c>
      <c r="AE246" s="21">
        <v>0</v>
      </c>
      <c r="AF246" s="21">
        <v>0</v>
      </c>
      <c r="AG246" s="21">
        <v>0</v>
      </c>
      <c r="AH246" s="21">
        <v>0</v>
      </c>
      <c r="AI246" s="21">
        <v>0</v>
      </c>
      <c r="AJ246" s="21">
        <v>0</v>
      </c>
      <c r="AK246" s="21">
        <v>0</v>
      </c>
      <c r="AL246" s="21">
        <v>0</v>
      </c>
      <c r="AM246" s="21">
        <v>0</v>
      </c>
      <c r="AN246" s="21">
        <v>0</v>
      </c>
      <c r="AO246" s="21">
        <v>0</v>
      </c>
      <c r="AP246" s="21">
        <v>0</v>
      </c>
      <c r="AQ246" s="21">
        <v>0</v>
      </c>
      <c r="AR246" s="21">
        <v>0</v>
      </c>
      <c r="AS246" s="21">
        <v>0</v>
      </c>
      <c r="AT246" s="21">
        <v>0</v>
      </c>
      <c r="AU246" s="21">
        <v>0</v>
      </c>
      <c r="AV246" s="21">
        <v>0</v>
      </c>
      <c r="AW246" s="21">
        <v>0</v>
      </c>
      <c r="AX246" s="21">
        <v>0</v>
      </c>
      <c r="AY246" s="21">
        <v>0</v>
      </c>
      <c r="AZ246" s="21">
        <v>0</v>
      </c>
      <c r="BA246" s="21">
        <v>0</v>
      </c>
      <c r="BB246" s="21">
        <v>0</v>
      </c>
      <c r="BC246" s="21">
        <v>0</v>
      </c>
      <c r="BD246" s="21">
        <v>0</v>
      </c>
      <c r="BE246" s="21">
        <v>0</v>
      </c>
      <c r="BF246" s="21">
        <v>0</v>
      </c>
      <c r="BG246" s="21">
        <v>0</v>
      </c>
      <c r="BH246" s="21">
        <v>0</v>
      </c>
      <c r="BI246" s="21">
        <v>0</v>
      </c>
      <c r="BJ246" s="21">
        <v>0</v>
      </c>
      <c r="BK246" s="21">
        <v>0</v>
      </c>
      <c r="BL246" s="21">
        <v>0</v>
      </c>
      <c r="BM246" s="21">
        <v>0</v>
      </c>
      <c r="BN246" s="21">
        <v>0</v>
      </c>
      <c r="BO246" s="21">
        <v>0</v>
      </c>
      <c r="BP246" s="21">
        <v>0</v>
      </c>
      <c r="BQ246" s="21">
        <v>0</v>
      </c>
      <c r="BR246" s="21">
        <v>0</v>
      </c>
      <c r="BS246" s="21">
        <v>0</v>
      </c>
      <c r="BT246" s="21">
        <v>0</v>
      </c>
      <c r="BU246" s="21">
        <v>0</v>
      </c>
      <c r="BV246" s="21">
        <v>0</v>
      </c>
      <c r="BW246" s="21">
        <v>0</v>
      </c>
      <c r="BX246" s="21">
        <v>0</v>
      </c>
      <c r="BY246" s="21">
        <v>0</v>
      </c>
      <c r="BZ246" s="21">
        <v>0</v>
      </c>
      <c r="CA246" s="21">
        <v>0</v>
      </c>
      <c r="CB246" s="21">
        <v>171.04</v>
      </c>
      <c r="CC246" s="23"/>
      <c r="CE246" s="21">
        <v>0</v>
      </c>
      <c r="CG246" s="21">
        <v>0</v>
      </c>
      <c r="CH246" s="21">
        <v>0</v>
      </c>
      <c r="CI246" s="21">
        <v>0</v>
      </c>
      <c r="CJ246" s="21">
        <v>0</v>
      </c>
      <c r="CK246" s="21">
        <v>0</v>
      </c>
      <c r="CL246" s="21">
        <v>0</v>
      </c>
      <c r="CM246" s="21">
        <v>0</v>
      </c>
      <c r="CN246" s="21">
        <v>0</v>
      </c>
      <c r="CO246" s="21">
        <v>0</v>
      </c>
      <c r="CP246" s="21">
        <v>7.2</v>
      </c>
      <c r="CQ246" s="21">
        <v>0</v>
      </c>
    </row>
    <row r="247" spans="1:95" s="21" customFormat="1" ht="15" x14ac:dyDescent="0.25">
      <c r="A247" s="21" t="s">
        <v>104</v>
      </c>
      <c r="B247" s="22" t="s">
        <v>130</v>
      </c>
      <c r="C247" s="23" t="str">
        <f>"10"</f>
        <v>10</v>
      </c>
      <c r="D247" s="23">
        <v>0.23</v>
      </c>
      <c r="E247" s="23">
        <v>0</v>
      </c>
      <c r="F247" s="23">
        <v>0.01</v>
      </c>
      <c r="G247" s="23">
        <v>0</v>
      </c>
      <c r="H247" s="23">
        <v>3.07</v>
      </c>
      <c r="I247" s="23">
        <v>13.419333333333316</v>
      </c>
      <c r="J247" s="21">
        <v>0.02</v>
      </c>
      <c r="K247" s="21">
        <v>0</v>
      </c>
      <c r="L247" s="21">
        <v>0</v>
      </c>
      <c r="M247" s="21">
        <v>0</v>
      </c>
      <c r="N247" s="21">
        <v>0.05</v>
      </c>
      <c r="O247" s="21">
        <v>2.88</v>
      </c>
      <c r="P247" s="21">
        <v>0.13</v>
      </c>
      <c r="Q247" s="21">
        <v>0</v>
      </c>
      <c r="R247" s="21">
        <v>0</v>
      </c>
      <c r="S247" s="21">
        <v>0.03</v>
      </c>
      <c r="T247" s="21">
        <v>0.14000000000000001</v>
      </c>
      <c r="U247" s="21">
        <v>41.58</v>
      </c>
      <c r="V247" s="21">
        <v>7.75</v>
      </c>
      <c r="W247" s="21">
        <v>1.67</v>
      </c>
      <c r="X247" s="21">
        <v>1.17</v>
      </c>
      <c r="Y247" s="21">
        <v>5.42</v>
      </c>
      <c r="Z247" s="21">
        <v>0.09</v>
      </c>
      <c r="AA247" s="21">
        <v>0</v>
      </c>
      <c r="AB247" s="21">
        <v>0</v>
      </c>
      <c r="AC247" s="21">
        <v>0</v>
      </c>
      <c r="AD247" s="21">
        <v>0.09</v>
      </c>
      <c r="AE247" s="21">
        <v>0.01</v>
      </c>
      <c r="AF247" s="21">
        <v>0</v>
      </c>
      <c r="AG247" s="21">
        <v>0.08</v>
      </c>
      <c r="AH247" s="21">
        <v>0.18</v>
      </c>
      <c r="AI247" s="21">
        <v>0</v>
      </c>
      <c r="AJ247" s="21">
        <v>0</v>
      </c>
      <c r="AK247" s="21">
        <v>29</v>
      </c>
      <c r="AL247" s="21">
        <v>26.5</v>
      </c>
      <c r="AM247" s="21">
        <v>49.5</v>
      </c>
      <c r="AN247" s="21">
        <v>15.75</v>
      </c>
      <c r="AO247" s="21">
        <v>9.5</v>
      </c>
      <c r="AP247" s="21">
        <v>19.25</v>
      </c>
      <c r="AQ247" s="21">
        <v>6.17</v>
      </c>
      <c r="AR247" s="21">
        <v>30.67</v>
      </c>
      <c r="AS247" s="21">
        <v>20.25</v>
      </c>
      <c r="AT247" s="21">
        <v>24.58</v>
      </c>
      <c r="AU247" s="21">
        <v>21</v>
      </c>
      <c r="AV247" s="21">
        <v>12.33</v>
      </c>
      <c r="AW247" s="21">
        <v>21.5</v>
      </c>
      <c r="AX247" s="21">
        <v>187.83</v>
      </c>
      <c r="AY247" s="21">
        <v>0</v>
      </c>
      <c r="AZ247" s="21">
        <v>59.08</v>
      </c>
      <c r="BA247" s="21">
        <v>30.67</v>
      </c>
      <c r="BB247" s="21">
        <v>15.58</v>
      </c>
      <c r="BC247" s="21">
        <v>12.25</v>
      </c>
      <c r="BD247" s="21">
        <v>0</v>
      </c>
      <c r="BE247" s="21">
        <v>0</v>
      </c>
      <c r="BF247" s="21">
        <v>0</v>
      </c>
      <c r="BG247" s="21">
        <v>0</v>
      </c>
      <c r="BH247" s="21">
        <v>0</v>
      </c>
      <c r="BI247" s="21">
        <v>0.01</v>
      </c>
      <c r="BJ247" s="21">
        <v>0</v>
      </c>
      <c r="BK247" s="21">
        <v>0</v>
      </c>
      <c r="BL247" s="21">
        <v>0</v>
      </c>
      <c r="BM247" s="21">
        <v>0</v>
      </c>
      <c r="BN247" s="21">
        <v>0.01</v>
      </c>
      <c r="BO247" s="21">
        <v>0</v>
      </c>
      <c r="BP247" s="21">
        <v>0</v>
      </c>
      <c r="BQ247" s="21">
        <v>0</v>
      </c>
      <c r="BR247" s="21">
        <v>0</v>
      </c>
      <c r="BS247" s="21">
        <v>0.01</v>
      </c>
      <c r="BT247" s="21">
        <v>0</v>
      </c>
      <c r="BU247" s="21">
        <v>0</v>
      </c>
      <c r="BV247" s="21">
        <v>0.03</v>
      </c>
      <c r="BW247" s="21">
        <v>0</v>
      </c>
      <c r="BX247" s="21">
        <v>0</v>
      </c>
      <c r="BY247" s="21">
        <v>0</v>
      </c>
      <c r="BZ247" s="21">
        <v>0</v>
      </c>
      <c r="CA247" s="21">
        <v>0</v>
      </c>
      <c r="CB247" s="21">
        <v>3.15</v>
      </c>
      <c r="CC247" s="23"/>
      <c r="CE247" s="21">
        <v>0</v>
      </c>
      <c r="CG247" s="21">
        <v>0</v>
      </c>
      <c r="CH247" s="21">
        <v>0</v>
      </c>
      <c r="CI247" s="21">
        <v>0</v>
      </c>
      <c r="CJ247" s="21">
        <v>0</v>
      </c>
      <c r="CK247" s="21">
        <v>0</v>
      </c>
      <c r="CL247" s="21">
        <v>0</v>
      </c>
      <c r="CM247" s="21">
        <v>0</v>
      </c>
      <c r="CN247" s="21">
        <v>0</v>
      </c>
      <c r="CO247" s="21">
        <v>0</v>
      </c>
      <c r="CP247" s="21">
        <v>0</v>
      </c>
      <c r="CQ247" s="21">
        <v>0</v>
      </c>
    </row>
    <row r="248" spans="1:95" s="21" customFormat="1" ht="15" x14ac:dyDescent="0.25">
      <c r="A248" s="21" t="s">
        <v>109</v>
      </c>
      <c r="B248" s="22" t="s">
        <v>227</v>
      </c>
      <c r="C248" s="23" t="str">
        <f>"15"</f>
        <v>15</v>
      </c>
      <c r="D248" s="23">
        <v>0.19</v>
      </c>
      <c r="E248" s="23">
        <v>0</v>
      </c>
      <c r="F248" s="23">
        <v>0.09</v>
      </c>
      <c r="G248" s="23">
        <v>0</v>
      </c>
      <c r="H248" s="23">
        <v>2.81</v>
      </c>
      <c r="I248" s="23">
        <v>13.280249999999999</v>
      </c>
      <c r="J248" s="21">
        <v>0.03</v>
      </c>
      <c r="K248" s="21">
        <v>0</v>
      </c>
      <c r="L248" s="21">
        <v>0</v>
      </c>
      <c r="M248" s="21">
        <v>0</v>
      </c>
      <c r="N248" s="21">
        <v>7.0000000000000007E-2</v>
      </c>
      <c r="O248" s="21">
        <v>2.61</v>
      </c>
      <c r="P248" s="21">
        <v>0.12</v>
      </c>
      <c r="Q248" s="21">
        <v>0</v>
      </c>
      <c r="R248" s="21">
        <v>0</v>
      </c>
      <c r="S248" s="21">
        <v>0.15</v>
      </c>
      <c r="T248" s="21">
        <v>0</v>
      </c>
      <c r="U248" s="21">
        <v>91.5</v>
      </c>
      <c r="V248" s="21">
        <v>36.75</v>
      </c>
      <c r="W248" s="21">
        <v>5.25</v>
      </c>
      <c r="X248" s="21">
        <v>7.05</v>
      </c>
      <c r="Y248" s="21">
        <v>23.7</v>
      </c>
      <c r="Z248" s="21">
        <v>0.59</v>
      </c>
      <c r="AA248" s="21">
        <v>0</v>
      </c>
      <c r="AB248" s="21">
        <v>0.75</v>
      </c>
      <c r="AC248" s="21">
        <v>0.15</v>
      </c>
      <c r="AD248" s="21">
        <v>0.21</v>
      </c>
      <c r="AE248" s="21">
        <v>0.03</v>
      </c>
      <c r="AF248" s="21">
        <v>0.01</v>
      </c>
      <c r="AG248" s="21">
        <v>0.11</v>
      </c>
      <c r="AH248" s="21">
        <v>0.3</v>
      </c>
      <c r="AI248" s="21">
        <v>0</v>
      </c>
      <c r="AJ248" s="21">
        <v>0</v>
      </c>
      <c r="AK248" s="21">
        <v>48.3</v>
      </c>
      <c r="AL248" s="21">
        <v>37.200000000000003</v>
      </c>
      <c r="AM248" s="21">
        <v>64.05</v>
      </c>
      <c r="AN248" s="21">
        <v>33.450000000000003</v>
      </c>
      <c r="AO248" s="21">
        <v>13.95</v>
      </c>
      <c r="AP248" s="21">
        <v>29.7</v>
      </c>
      <c r="AQ248" s="21">
        <v>12</v>
      </c>
      <c r="AR248" s="21">
        <v>55.65</v>
      </c>
      <c r="AS248" s="21">
        <v>44.55</v>
      </c>
      <c r="AT248" s="21">
        <v>43.65</v>
      </c>
      <c r="AU248" s="21">
        <v>69.599999999999994</v>
      </c>
      <c r="AV248" s="21">
        <v>18.600000000000001</v>
      </c>
      <c r="AW248" s="21">
        <v>46.5</v>
      </c>
      <c r="AX248" s="21">
        <v>229.35</v>
      </c>
      <c r="AY248" s="21">
        <v>0</v>
      </c>
      <c r="AZ248" s="21">
        <v>78.900000000000006</v>
      </c>
      <c r="BA248" s="21">
        <v>43.65</v>
      </c>
      <c r="BB248" s="21">
        <v>27</v>
      </c>
      <c r="BC248" s="21">
        <v>19.5</v>
      </c>
      <c r="BD248" s="21">
        <v>0</v>
      </c>
      <c r="BE248" s="21">
        <v>0</v>
      </c>
      <c r="BF248" s="21">
        <v>0</v>
      </c>
      <c r="BG248" s="21">
        <v>0</v>
      </c>
      <c r="BH248" s="21">
        <v>0</v>
      </c>
      <c r="BI248" s="21">
        <v>0</v>
      </c>
      <c r="BJ248" s="21">
        <v>0</v>
      </c>
      <c r="BK248" s="21">
        <v>0.02</v>
      </c>
      <c r="BL248" s="21">
        <v>0</v>
      </c>
      <c r="BM248" s="21">
        <v>0</v>
      </c>
      <c r="BN248" s="21">
        <v>0</v>
      </c>
      <c r="BO248" s="21">
        <v>0</v>
      </c>
      <c r="BP248" s="21">
        <v>0</v>
      </c>
      <c r="BQ248" s="21">
        <v>0</v>
      </c>
      <c r="BR248" s="21">
        <v>0</v>
      </c>
      <c r="BS248" s="21">
        <v>0.02</v>
      </c>
      <c r="BT248" s="21">
        <v>0</v>
      </c>
      <c r="BU248" s="21">
        <v>0</v>
      </c>
      <c r="BV248" s="21">
        <v>7.0000000000000007E-2</v>
      </c>
      <c r="BW248" s="21">
        <v>0.01</v>
      </c>
      <c r="BX248" s="21">
        <v>0</v>
      </c>
      <c r="BY248" s="21">
        <v>0</v>
      </c>
      <c r="BZ248" s="21">
        <v>0</v>
      </c>
      <c r="CA248" s="21">
        <v>0</v>
      </c>
      <c r="CB248" s="21">
        <v>7.05</v>
      </c>
      <c r="CC248" s="23"/>
      <c r="CE248" s="21">
        <v>0.13</v>
      </c>
      <c r="CG248" s="21">
        <v>0</v>
      </c>
      <c r="CH248" s="21">
        <v>0</v>
      </c>
      <c r="CI248" s="21">
        <v>0</v>
      </c>
      <c r="CJ248" s="21">
        <v>0</v>
      </c>
      <c r="CK248" s="21">
        <v>0</v>
      </c>
      <c r="CL248" s="21">
        <v>0</v>
      </c>
      <c r="CM248" s="21">
        <v>0</v>
      </c>
      <c r="CN248" s="21">
        <v>0</v>
      </c>
      <c r="CO248" s="21">
        <v>0</v>
      </c>
      <c r="CP248" s="21">
        <v>0</v>
      </c>
      <c r="CQ248" s="21">
        <v>0</v>
      </c>
    </row>
    <row r="249" spans="1:95" s="18" customFormat="1" ht="15" x14ac:dyDescent="0.25">
      <c r="A249" s="18" t="s">
        <v>114</v>
      </c>
      <c r="B249" s="19" t="s">
        <v>128</v>
      </c>
      <c r="C249" s="20" t="str">
        <f>"150"</f>
        <v>150</v>
      </c>
      <c r="D249" s="20">
        <v>4.26</v>
      </c>
      <c r="E249" s="20">
        <v>4.26</v>
      </c>
      <c r="F249" s="20">
        <v>4.7</v>
      </c>
      <c r="G249" s="20">
        <v>0</v>
      </c>
      <c r="H249" s="20">
        <v>5.88</v>
      </c>
      <c r="I249" s="20">
        <v>85.700999999999993</v>
      </c>
      <c r="J249" s="18">
        <v>3</v>
      </c>
      <c r="K249" s="18">
        <v>0</v>
      </c>
      <c r="L249" s="18">
        <v>3</v>
      </c>
      <c r="M249" s="18">
        <v>0</v>
      </c>
      <c r="N249" s="18">
        <v>5.88</v>
      </c>
      <c r="O249" s="18">
        <v>0</v>
      </c>
      <c r="P249" s="18">
        <v>0</v>
      </c>
      <c r="Q249" s="18">
        <v>0</v>
      </c>
      <c r="R249" s="18">
        <v>0</v>
      </c>
      <c r="S249" s="18">
        <v>1.32</v>
      </c>
      <c r="T249" s="18">
        <v>1.03</v>
      </c>
      <c r="U249" s="18">
        <v>0</v>
      </c>
      <c r="V249" s="18">
        <v>214.62</v>
      </c>
      <c r="W249" s="18">
        <v>176.4</v>
      </c>
      <c r="X249" s="18">
        <v>20.58</v>
      </c>
      <c r="Y249" s="18">
        <v>139.65</v>
      </c>
      <c r="Z249" s="18">
        <v>0.15</v>
      </c>
      <c r="AA249" s="18">
        <v>29.4</v>
      </c>
      <c r="AB249" s="18">
        <v>14.7</v>
      </c>
      <c r="AC249" s="18">
        <v>33</v>
      </c>
      <c r="AD249" s="18">
        <v>0</v>
      </c>
      <c r="AE249" s="18">
        <v>0.04</v>
      </c>
      <c r="AF249" s="18">
        <v>0.25</v>
      </c>
      <c r="AG249" s="18">
        <v>0.15</v>
      </c>
      <c r="AH249" s="18">
        <v>1.2</v>
      </c>
      <c r="AI249" s="18">
        <v>1.03</v>
      </c>
      <c r="AJ249" s="18">
        <v>0</v>
      </c>
      <c r="AK249" s="18">
        <v>198.45</v>
      </c>
      <c r="AL249" s="18">
        <v>235.2</v>
      </c>
      <c r="AM249" s="18">
        <v>407.19</v>
      </c>
      <c r="AN249" s="18">
        <v>352.8</v>
      </c>
      <c r="AO249" s="18">
        <v>104.37</v>
      </c>
      <c r="AP249" s="18">
        <v>161.69999999999999</v>
      </c>
      <c r="AQ249" s="18">
        <v>63.21</v>
      </c>
      <c r="AR249" s="18">
        <v>207.27</v>
      </c>
      <c r="AS249" s="18">
        <v>155.82</v>
      </c>
      <c r="AT249" s="18">
        <v>154.35</v>
      </c>
      <c r="AU249" s="18">
        <v>317.52</v>
      </c>
      <c r="AV249" s="18">
        <v>114.66</v>
      </c>
      <c r="AW249" s="18">
        <v>67.62</v>
      </c>
      <c r="AX249" s="18">
        <v>743.82</v>
      </c>
      <c r="AY249" s="18">
        <v>0</v>
      </c>
      <c r="AZ249" s="18">
        <v>399.84</v>
      </c>
      <c r="BA249" s="18">
        <v>271.95</v>
      </c>
      <c r="BB249" s="18">
        <v>227.85</v>
      </c>
      <c r="BC249" s="18">
        <v>29.4</v>
      </c>
      <c r="BD249" s="18">
        <v>0.15</v>
      </c>
      <c r="BE249" s="18">
        <v>0.1</v>
      </c>
      <c r="BF249" s="18">
        <v>0.06</v>
      </c>
      <c r="BG249" s="18">
        <v>0.12</v>
      </c>
      <c r="BH249" s="18">
        <v>0.13</v>
      </c>
      <c r="BI249" s="18">
        <v>0.66</v>
      </c>
      <c r="BJ249" s="18">
        <v>0.04</v>
      </c>
      <c r="BK249" s="18">
        <v>0.82</v>
      </c>
      <c r="BL249" s="18">
        <v>0.03</v>
      </c>
      <c r="BM249" s="18">
        <v>0.46</v>
      </c>
      <c r="BN249" s="18">
        <v>0.06</v>
      </c>
      <c r="BO249" s="18">
        <v>0</v>
      </c>
      <c r="BP249" s="18">
        <v>0</v>
      </c>
      <c r="BQ249" s="18">
        <v>0</v>
      </c>
      <c r="BR249" s="18">
        <v>0.12</v>
      </c>
      <c r="BS249" s="18">
        <v>1.01</v>
      </c>
      <c r="BT249" s="18">
        <v>0.01</v>
      </c>
      <c r="BU249" s="18">
        <v>0</v>
      </c>
      <c r="BV249" s="18">
        <v>0.03</v>
      </c>
      <c r="BW249" s="18">
        <v>0.04</v>
      </c>
      <c r="BX249" s="18">
        <v>0.12</v>
      </c>
      <c r="BY249" s="18">
        <v>0</v>
      </c>
      <c r="BZ249" s="18">
        <v>0</v>
      </c>
      <c r="CA249" s="18">
        <v>0</v>
      </c>
      <c r="CB249" s="18">
        <v>132.44999999999999</v>
      </c>
      <c r="CC249" s="20"/>
      <c r="CE249" s="18">
        <v>31.85</v>
      </c>
      <c r="CG249" s="18">
        <v>0</v>
      </c>
      <c r="CH249" s="18">
        <v>0</v>
      </c>
      <c r="CI249" s="18">
        <v>0</v>
      </c>
      <c r="CJ249" s="18">
        <v>0</v>
      </c>
      <c r="CK249" s="18">
        <v>0</v>
      </c>
      <c r="CL249" s="18">
        <v>0</v>
      </c>
      <c r="CM249" s="18">
        <v>0</v>
      </c>
      <c r="CN249" s="18">
        <v>0</v>
      </c>
      <c r="CO249" s="18">
        <v>0</v>
      </c>
      <c r="CP249" s="18">
        <v>0</v>
      </c>
      <c r="CQ249" s="18">
        <v>0</v>
      </c>
    </row>
    <row r="250" spans="1:95" s="26" customFormat="1" ht="14.25" x14ac:dyDescent="0.2">
      <c r="B250" s="24" t="s">
        <v>96</v>
      </c>
      <c r="C250" s="25"/>
      <c r="D250" s="25">
        <v>22.15</v>
      </c>
      <c r="E250" s="25">
        <v>18.079999999999998</v>
      </c>
      <c r="F250" s="25">
        <v>33.22</v>
      </c>
      <c r="G250" s="25">
        <v>0.06</v>
      </c>
      <c r="H250" s="25">
        <v>51.39</v>
      </c>
      <c r="I250" s="25">
        <v>591</v>
      </c>
      <c r="J250" s="26">
        <v>15.28</v>
      </c>
      <c r="K250" s="26">
        <v>9.4600000000000009</v>
      </c>
      <c r="L250" s="26">
        <v>4.97</v>
      </c>
      <c r="M250" s="26">
        <v>0</v>
      </c>
      <c r="N250" s="26">
        <v>19.899999999999999</v>
      </c>
      <c r="O250" s="26">
        <v>28</v>
      </c>
      <c r="P250" s="26">
        <v>3.49</v>
      </c>
      <c r="Q250" s="26">
        <v>0</v>
      </c>
      <c r="R250" s="26">
        <v>0</v>
      </c>
      <c r="S250" s="26">
        <v>2.02</v>
      </c>
      <c r="T250" s="26">
        <v>4.74</v>
      </c>
      <c r="U250" s="26">
        <v>232.47</v>
      </c>
      <c r="V250" s="26">
        <v>1492.7</v>
      </c>
      <c r="W250" s="26">
        <v>220.52</v>
      </c>
      <c r="X250" s="26">
        <v>99.41</v>
      </c>
      <c r="Y250" s="26">
        <v>512.09</v>
      </c>
      <c r="Z250" s="26">
        <v>5.87</v>
      </c>
      <c r="AA250" s="26">
        <v>29.4</v>
      </c>
      <c r="AB250" s="26">
        <v>2621.08</v>
      </c>
      <c r="AC250" s="26">
        <v>671.3</v>
      </c>
      <c r="AD250" s="26">
        <v>7.69</v>
      </c>
      <c r="AE250" s="26">
        <v>0.23</v>
      </c>
      <c r="AF250" s="26">
        <v>0.49</v>
      </c>
      <c r="AG250" s="26">
        <v>6.85</v>
      </c>
      <c r="AH250" s="26">
        <v>16.82</v>
      </c>
      <c r="AI250" s="26">
        <v>5.18</v>
      </c>
      <c r="AJ250" s="26">
        <v>0</v>
      </c>
      <c r="AK250" s="26">
        <v>1685.06</v>
      </c>
      <c r="AL250" s="26">
        <v>1394.4</v>
      </c>
      <c r="AM250" s="26">
        <v>2551.4699999999998</v>
      </c>
      <c r="AN250" s="26">
        <v>2570.6799999999998</v>
      </c>
      <c r="AO250" s="26">
        <v>728.53</v>
      </c>
      <c r="AP250" s="26">
        <v>1328.81</v>
      </c>
      <c r="AQ250" s="26">
        <v>386.76</v>
      </c>
      <c r="AR250" s="26">
        <v>1408.52</v>
      </c>
      <c r="AS250" s="26">
        <v>1736.3</v>
      </c>
      <c r="AT250" s="26">
        <v>1815.77</v>
      </c>
      <c r="AU250" s="26">
        <v>2856.97</v>
      </c>
      <c r="AV250" s="26">
        <v>1099.96</v>
      </c>
      <c r="AW250" s="26">
        <v>1430.23</v>
      </c>
      <c r="AX250" s="26">
        <v>5620.41</v>
      </c>
      <c r="AY250" s="26">
        <v>378.08</v>
      </c>
      <c r="AZ250" s="26">
        <v>1510.05</v>
      </c>
      <c r="BA250" s="26">
        <v>1423.91</v>
      </c>
      <c r="BB250" s="26">
        <v>1180.6199999999999</v>
      </c>
      <c r="BC250" s="26">
        <v>425.65</v>
      </c>
      <c r="BD250" s="26">
        <v>0.15</v>
      </c>
      <c r="BE250" s="26">
        <v>0.1</v>
      </c>
      <c r="BF250" s="26">
        <v>0.06</v>
      </c>
      <c r="BG250" s="26">
        <v>0.12</v>
      </c>
      <c r="BH250" s="26">
        <v>0.13</v>
      </c>
      <c r="BI250" s="26">
        <v>0.67</v>
      </c>
      <c r="BJ250" s="26">
        <v>0.04</v>
      </c>
      <c r="BK250" s="26">
        <v>1.69</v>
      </c>
      <c r="BL250" s="26">
        <v>0.03</v>
      </c>
      <c r="BM250" s="26">
        <v>0.98</v>
      </c>
      <c r="BN250" s="26">
        <v>0.11</v>
      </c>
      <c r="BO250" s="26">
        <v>0.09</v>
      </c>
      <c r="BP250" s="26">
        <v>0</v>
      </c>
      <c r="BQ250" s="26">
        <v>0</v>
      </c>
      <c r="BR250" s="26">
        <v>0.13</v>
      </c>
      <c r="BS250" s="26">
        <v>4.12</v>
      </c>
      <c r="BT250" s="26">
        <v>0.01</v>
      </c>
      <c r="BU250" s="26">
        <v>0</v>
      </c>
      <c r="BV250" s="26">
        <v>8.43</v>
      </c>
      <c r="BW250" s="26">
        <v>0.06</v>
      </c>
      <c r="BX250" s="26">
        <v>0.12</v>
      </c>
      <c r="BY250" s="26">
        <v>0</v>
      </c>
      <c r="BZ250" s="26">
        <v>0</v>
      </c>
      <c r="CA250" s="26">
        <v>0</v>
      </c>
      <c r="CB250" s="26">
        <v>568.36</v>
      </c>
      <c r="CC250" s="25"/>
      <c r="CD250" s="26">
        <f>$I$40/$I$41*100</f>
        <v>29.055050407813209</v>
      </c>
      <c r="CE250" s="26">
        <v>466.25</v>
      </c>
      <c r="CG250" s="26">
        <v>0</v>
      </c>
      <c r="CH250" s="26">
        <v>0</v>
      </c>
      <c r="CI250" s="26">
        <v>0</v>
      </c>
      <c r="CJ250" s="26">
        <v>0</v>
      </c>
      <c r="CK250" s="26">
        <v>0</v>
      </c>
      <c r="CL250" s="26">
        <v>0</v>
      </c>
      <c r="CM250" s="26">
        <v>0</v>
      </c>
      <c r="CN250" s="26">
        <v>0</v>
      </c>
      <c r="CO250" s="26">
        <v>0</v>
      </c>
      <c r="CP250" s="26">
        <v>7.2</v>
      </c>
      <c r="CQ250" s="26">
        <v>0</v>
      </c>
    </row>
    <row r="251" spans="1:95" s="26" customFormat="1" ht="14.25" x14ac:dyDescent="0.2">
      <c r="B251" s="24" t="s">
        <v>97</v>
      </c>
      <c r="C251" s="25"/>
      <c r="D251" s="25">
        <v>69.75</v>
      </c>
      <c r="E251" s="25">
        <v>41.41</v>
      </c>
      <c r="F251" s="25">
        <v>85.69</v>
      </c>
      <c r="G251" s="25">
        <v>1.1000000000000001</v>
      </c>
      <c r="H251" s="25">
        <v>338.92</v>
      </c>
      <c r="I251" s="25">
        <v>2353.56</v>
      </c>
      <c r="J251" s="26">
        <v>37.44</v>
      </c>
      <c r="K251" s="26">
        <v>15.56</v>
      </c>
      <c r="L251" s="26">
        <v>9.56</v>
      </c>
      <c r="M251" s="26">
        <v>0</v>
      </c>
      <c r="N251" s="26">
        <v>173.64</v>
      </c>
      <c r="O251" s="26">
        <v>136.97</v>
      </c>
      <c r="P251" s="26">
        <v>28.31</v>
      </c>
      <c r="Q251" s="26">
        <v>0</v>
      </c>
      <c r="R251" s="26">
        <v>0</v>
      </c>
      <c r="S251" s="26">
        <v>8.44</v>
      </c>
      <c r="T251" s="26">
        <v>21.89</v>
      </c>
      <c r="U251" s="26">
        <v>3484.43</v>
      </c>
      <c r="V251" s="26">
        <v>4304.74</v>
      </c>
      <c r="W251" s="26">
        <v>924.19</v>
      </c>
      <c r="X251" s="26">
        <v>355.34</v>
      </c>
      <c r="Y251" s="26">
        <v>1527.51</v>
      </c>
      <c r="Z251" s="26">
        <v>24.22</v>
      </c>
      <c r="AA251" s="26">
        <v>213.84</v>
      </c>
      <c r="AB251" s="26">
        <v>7996.26</v>
      </c>
      <c r="AC251" s="26">
        <v>2173.4499999999998</v>
      </c>
      <c r="AD251" s="26">
        <v>18.57</v>
      </c>
      <c r="AE251" s="26">
        <v>1.0900000000000001</v>
      </c>
      <c r="AF251" s="26">
        <v>1.59</v>
      </c>
      <c r="AG251" s="26">
        <v>18.87</v>
      </c>
      <c r="AH251" s="26">
        <v>46.29</v>
      </c>
      <c r="AI251" s="26">
        <v>113.59</v>
      </c>
      <c r="AJ251" s="26">
        <v>0.4</v>
      </c>
      <c r="AK251" s="26">
        <v>2950.32</v>
      </c>
      <c r="AL251" s="26">
        <v>2520.11</v>
      </c>
      <c r="AM251" s="26">
        <v>4530.63</v>
      </c>
      <c r="AN251" s="26">
        <v>3544.84</v>
      </c>
      <c r="AO251" s="26">
        <v>1135.1300000000001</v>
      </c>
      <c r="AP251" s="26">
        <v>2208.92</v>
      </c>
      <c r="AQ251" s="26">
        <v>730.7</v>
      </c>
      <c r="AR251" s="26">
        <v>2743.16</v>
      </c>
      <c r="AS251" s="26">
        <v>2763.82</v>
      </c>
      <c r="AT251" s="26">
        <v>3124.94</v>
      </c>
      <c r="AU251" s="26">
        <v>4575.97</v>
      </c>
      <c r="AV251" s="26">
        <v>1634.24</v>
      </c>
      <c r="AW251" s="26">
        <v>2423.83</v>
      </c>
      <c r="AX251" s="26">
        <v>12673.03</v>
      </c>
      <c r="AY251" s="26">
        <v>378.08</v>
      </c>
      <c r="AZ251" s="26">
        <v>3770.26</v>
      </c>
      <c r="BA251" s="26">
        <v>2687.99</v>
      </c>
      <c r="BB251" s="26">
        <v>1965.92</v>
      </c>
      <c r="BC251" s="26">
        <v>903.87</v>
      </c>
      <c r="BD251" s="26">
        <v>0.51</v>
      </c>
      <c r="BE251" s="26">
        <v>0.19</v>
      </c>
      <c r="BF251" s="26">
        <v>0.17</v>
      </c>
      <c r="BG251" s="26">
        <v>0.41</v>
      </c>
      <c r="BH251" s="26">
        <v>0.5</v>
      </c>
      <c r="BI251" s="26">
        <v>1.96</v>
      </c>
      <c r="BJ251" s="26">
        <v>0.08</v>
      </c>
      <c r="BK251" s="26">
        <v>5.62</v>
      </c>
      <c r="BL251" s="26">
        <v>0.04</v>
      </c>
      <c r="BM251" s="26">
        <v>2.2599999999999998</v>
      </c>
      <c r="BN251" s="26">
        <v>0.33</v>
      </c>
      <c r="BO251" s="26">
        <v>0.15</v>
      </c>
      <c r="BP251" s="26">
        <v>0</v>
      </c>
      <c r="BQ251" s="26">
        <v>0.08</v>
      </c>
      <c r="BR251" s="26">
        <v>0.51</v>
      </c>
      <c r="BS251" s="26">
        <v>9.4700000000000006</v>
      </c>
      <c r="BT251" s="26">
        <v>0.01</v>
      </c>
      <c r="BU251" s="26">
        <v>0</v>
      </c>
      <c r="BV251" s="26">
        <v>15.07</v>
      </c>
      <c r="BW251" s="26">
        <v>0.18</v>
      </c>
      <c r="BX251" s="26">
        <v>0.12</v>
      </c>
      <c r="BY251" s="26">
        <v>0</v>
      </c>
      <c r="BZ251" s="26">
        <v>0</v>
      </c>
      <c r="CA251" s="26">
        <v>0</v>
      </c>
      <c r="CB251" s="26">
        <v>2374.08</v>
      </c>
      <c r="CC251" s="25"/>
      <c r="CE251" s="26">
        <v>1546.56</v>
      </c>
      <c r="CG251" s="26">
        <v>9</v>
      </c>
      <c r="CH251" s="26">
        <v>9</v>
      </c>
      <c r="CI251" s="26">
        <v>9</v>
      </c>
      <c r="CJ251" s="26">
        <v>0.4</v>
      </c>
      <c r="CK251" s="26">
        <v>0.4</v>
      </c>
      <c r="CL251" s="26">
        <v>0.4</v>
      </c>
      <c r="CM251" s="26">
        <v>2</v>
      </c>
      <c r="CN251" s="26">
        <v>2</v>
      </c>
      <c r="CO251" s="26">
        <v>2</v>
      </c>
      <c r="CP251" s="26">
        <v>38.840000000000003</v>
      </c>
      <c r="CQ251" s="26">
        <v>3.86</v>
      </c>
    </row>
    <row r="252" spans="1:95" s="5" customFormat="1" ht="15" x14ac:dyDescent="0.25">
      <c r="B252" s="15"/>
      <c r="C252" s="11"/>
      <c r="D252" s="11"/>
      <c r="E252" s="11"/>
      <c r="F252" s="11"/>
      <c r="G252" s="11"/>
      <c r="H252" s="11"/>
      <c r="I252" s="11"/>
      <c r="CC252" s="11"/>
    </row>
    <row r="253" spans="1:95" s="7" customFormat="1" x14ac:dyDescent="0.25">
      <c r="A253" s="8"/>
      <c r="B253" s="8" t="s">
        <v>228</v>
      </c>
      <c r="C253" s="8"/>
      <c r="D253" s="9"/>
      <c r="E253" s="8"/>
      <c r="F253" s="8"/>
      <c r="G253" s="8"/>
      <c r="H253" s="8"/>
      <c r="I253" s="8"/>
    </row>
    <row r="254" spans="1:95" ht="15.75" hidden="1" customHeight="1" x14ac:dyDescent="0.25">
      <c r="B254" s="1"/>
      <c r="CC254" s="1"/>
    </row>
    <row r="255" spans="1:95" x14ac:dyDescent="0.25">
      <c r="B255" s="2"/>
      <c r="C255" s="6"/>
      <c r="D255" s="3"/>
      <c r="E255" s="3"/>
      <c r="F255" s="3"/>
      <c r="G255" s="3"/>
      <c r="H255" s="3"/>
      <c r="I255" s="3"/>
      <c r="CC255" s="1"/>
    </row>
    <row r="256" spans="1:95" ht="7.5" customHeight="1" x14ac:dyDescent="0.25">
      <c r="B256" s="1"/>
      <c r="CC256" s="1"/>
    </row>
    <row r="257" spans="1:95" ht="15.75" hidden="1" customHeight="1" x14ac:dyDescent="0.25">
      <c r="B257" s="1"/>
      <c r="CC257" s="1"/>
    </row>
    <row r="258" spans="1:95" s="5" customFormat="1" ht="14.25" customHeight="1" x14ac:dyDescent="0.25">
      <c r="A258" s="40" t="s">
        <v>76</v>
      </c>
      <c r="B258" s="36" t="s">
        <v>0</v>
      </c>
      <c r="C258" s="36" t="s">
        <v>6</v>
      </c>
      <c r="D258" s="36" t="s">
        <v>2</v>
      </c>
      <c r="E258" s="36"/>
      <c r="F258" s="36" t="s">
        <v>9</v>
      </c>
      <c r="G258" s="36"/>
      <c r="H258" s="36" t="s">
        <v>8</v>
      </c>
      <c r="I258" s="37" t="s">
        <v>5</v>
      </c>
      <c r="J258" s="5" t="s">
        <v>10</v>
      </c>
      <c r="K258" s="5" t="s">
        <v>11</v>
      </c>
      <c r="L258" s="5" t="s">
        <v>74</v>
      </c>
      <c r="M258" s="5" t="s">
        <v>12</v>
      </c>
      <c r="N258" s="5" t="s">
        <v>13</v>
      </c>
      <c r="O258" s="5" t="s">
        <v>14</v>
      </c>
      <c r="P258" s="5" t="s">
        <v>15</v>
      </c>
      <c r="Q258" s="5" t="s">
        <v>16</v>
      </c>
      <c r="R258" s="5" t="s">
        <v>17</v>
      </c>
      <c r="S258" s="5" t="s">
        <v>18</v>
      </c>
      <c r="T258" s="5" t="s">
        <v>19</v>
      </c>
      <c r="U258" s="5" t="s">
        <v>20</v>
      </c>
      <c r="V258" s="5" t="s">
        <v>21</v>
      </c>
      <c r="W258" s="33" t="s">
        <v>75</v>
      </c>
      <c r="X258" s="33"/>
      <c r="Y258" s="33"/>
      <c r="Z258" s="33"/>
      <c r="AA258" s="34" t="s">
        <v>77</v>
      </c>
      <c r="AB258" s="34"/>
      <c r="AC258" s="34"/>
      <c r="AD258" s="34"/>
      <c r="AE258" s="34"/>
      <c r="AF258" s="34"/>
      <c r="AG258" s="34"/>
      <c r="AH258" s="34"/>
      <c r="AI258" s="35"/>
      <c r="AJ258" s="5" t="s">
        <v>30</v>
      </c>
      <c r="AK258" s="5" t="s">
        <v>31</v>
      </c>
      <c r="AL258" s="5" t="s">
        <v>32</v>
      </c>
      <c r="AM258" s="5" t="s">
        <v>33</v>
      </c>
      <c r="AN258" s="5" t="s">
        <v>34</v>
      </c>
      <c r="AO258" s="5" t="s">
        <v>35</v>
      </c>
      <c r="AP258" s="5" t="s">
        <v>36</v>
      </c>
      <c r="AQ258" s="5" t="s">
        <v>37</v>
      </c>
      <c r="AR258" s="5" t="s">
        <v>38</v>
      </c>
      <c r="AS258" s="5" t="s">
        <v>39</v>
      </c>
      <c r="AT258" s="5" t="s">
        <v>40</v>
      </c>
      <c r="AU258" s="5" t="s">
        <v>41</v>
      </c>
      <c r="AV258" s="5" t="s">
        <v>42</v>
      </c>
      <c r="AW258" s="5" t="s">
        <v>43</v>
      </c>
      <c r="AX258" s="5" t="s">
        <v>44</v>
      </c>
      <c r="AY258" s="5" t="s">
        <v>45</v>
      </c>
      <c r="AZ258" s="5" t="s">
        <v>46</v>
      </c>
      <c r="BA258" s="5" t="s">
        <v>47</v>
      </c>
      <c r="BB258" s="5" t="s">
        <v>48</v>
      </c>
      <c r="BC258" s="5" t="s">
        <v>49</v>
      </c>
      <c r="BD258" s="5" t="s">
        <v>50</v>
      </c>
      <c r="BE258" s="5" t="s">
        <v>51</v>
      </c>
      <c r="BF258" s="5" t="s">
        <v>52</v>
      </c>
      <c r="BG258" s="5" t="s">
        <v>53</v>
      </c>
      <c r="BH258" s="5" t="s">
        <v>54</v>
      </c>
      <c r="BI258" s="5" t="s">
        <v>55</v>
      </c>
      <c r="BJ258" s="5" t="s">
        <v>56</v>
      </c>
      <c r="BK258" s="5" t="s">
        <v>57</v>
      </c>
      <c r="BL258" s="5" t="s">
        <v>58</v>
      </c>
      <c r="BM258" s="5" t="s">
        <v>59</v>
      </c>
      <c r="BN258" s="5" t="s">
        <v>60</v>
      </c>
      <c r="BO258" s="5" t="s">
        <v>61</v>
      </c>
      <c r="BP258" s="5" t="s">
        <v>62</v>
      </c>
      <c r="BQ258" s="5" t="s">
        <v>63</v>
      </c>
      <c r="BR258" s="5" t="s">
        <v>64</v>
      </c>
      <c r="BS258" s="5" t="s">
        <v>65</v>
      </c>
      <c r="BT258" s="5" t="s">
        <v>66</v>
      </c>
      <c r="BU258" s="5" t="s">
        <v>67</v>
      </c>
      <c r="BV258" s="5" t="s">
        <v>68</v>
      </c>
      <c r="BW258" s="5" t="s">
        <v>69</v>
      </c>
      <c r="BX258" s="5" t="s">
        <v>70</v>
      </c>
      <c r="BY258" s="5" t="s">
        <v>71</v>
      </c>
      <c r="BZ258" s="5" t="s">
        <v>72</v>
      </c>
      <c r="CA258" s="5" t="s">
        <v>73</v>
      </c>
      <c r="CB258" s="13"/>
      <c r="CC258" s="31"/>
    </row>
    <row r="259" spans="1:95" s="5" customFormat="1" ht="15.75" customHeight="1" x14ac:dyDescent="0.25">
      <c r="A259" s="41"/>
      <c r="B259" s="36"/>
      <c r="C259" s="36"/>
      <c r="D259" s="28" t="s">
        <v>1</v>
      </c>
      <c r="E259" s="28" t="s">
        <v>3</v>
      </c>
      <c r="F259" s="28" t="s">
        <v>1</v>
      </c>
      <c r="G259" s="28" t="s">
        <v>4</v>
      </c>
      <c r="H259" s="36"/>
      <c r="I259" s="38"/>
      <c r="W259" s="29" t="s">
        <v>22</v>
      </c>
      <c r="X259" s="29" t="s">
        <v>23</v>
      </c>
      <c r="Y259" s="29" t="s">
        <v>24</v>
      </c>
      <c r="Z259" s="29" t="s">
        <v>25</v>
      </c>
      <c r="AA259" s="29" t="s">
        <v>82</v>
      </c>
      <c r="AB259" s="29" t="s">
        <v>26</v>
      </c>
      <c r="AC259" s="29" t="s">
        <v>78</v>
      </c>
      <c r="AD259" s="29" t="s">
        <v>79</v>
      </c>
      <c r="AE259" s="29" t="s">
        <v>80</v>
      </c>
      <c r="AF259" s="29" t="s">
        <v>27</v>
      </c>
      <c r="AG259" s="29" t="s">
        <v>28</v>
      </c>
      <c r="AH259" s="29" t="s">
        <v>29</v>
      </c>
      <c r="AI259" s="30" t="s">
        <v>81</v>
      </c>
      <c r="CB259" s="13"/>
      <c r="CC259" s="32"/>
    </row>
    <row r="260" spans="1:95" s="5" customFormat="1" ht="15" x14ac:dyDescent="0.25">
      <c r="B260" s="17" t="s">
        <v>83</v>
      </c>
      <c r="C260" s="11"/>
      <c r="D260" s="11"/>
      <c r="E260" s="11"/>
      <c r="F260" s="11"/>
      <c r="G260" s="11"/>
      <c r="H260" s="11"/>
      <c r="I260" s="11"/>
      <c r="CC260" s="11"/>
    </row>
    <row r="261" spans="1:95" s="21" customFormat="1" ht="15" x14ac:dyDescent="0.25">
      <c r="A261" s="21" t="s">
        <v>229</v>
      </c>
      <c r="B261" s="22" t="s">
        <v>230</v>
      </c>
      <c r="C261" s="23" t="str">
        <f>"150"</f>
        <v>150</v>
      </c>
      <c r="D261" s="23">
        <v>3.61</v>
      </c>
      <c r="E261" s="23">
        <v>2.82</v>
      </c>
      <c r="F261" s="23">
        <v>5.15</v>
      </c>
      <c r="G261" s="23">
        <v>0.4</v>
      </c>
      <c r="H261" s="23">
        <v>13.85</v>
      </c>
      <c r="I261" s="23">
        <v>115.2364824</v>
      </c>
      <c r="J261" s="21">
        <v>3.93</v>
      </c>
      <c r="K261" s="21">
        <v>0.11</v>
      </c>
      <c r="L261" s="21">
        <v>0</v>
      </c>
      <c r="M261" s="21">
        <v>0</v>
      </c>
      <c r="N261" s="21">
        <v>6.07</v>
      </c>
      <c r="O261" s="21">
        <v>7.38</v>
      </c>
      <c r="P261" s="21">
        <v>0.39</v>
      </c>
      <c r="Q261" s="21">
        <v>0</v>
      </c>
      <c r="R261" s="21">
        <v>0</v>
      </c>
      <c r="S261" s="21">
        <v>0.1</v>
      </c>
      <c r="T261" s="21">
        <v>1.19</v>
      </c>
      <c r="U261" s="21">
        <v>194.97</v>
      </c>
      <c r="V261" s="21">
        <v>147.02000000000001</v>
      </c>
      <c r="W261" s="21">
        <v>106.57</v>
      </c>
      <c r="X261" s="21">
        <v>20.5</v>
      </c>
      <c r="Y261" s="21">
        <v>100.9</v>
      </c>
      <c r="Z261" s="21">
        <v>0.39</v>
      </c>
      <c r="AA261" s="21">
        <v>26.46</v>
      </c>
      <c r="AB261" s="21">
        <v>22.42</v>
      </c>
      <c r="AC261" s="21">
        <v>49.04</v>
      </c>
      <c r="AD261" s="21">
        <v>0.08</v>
      </c>
      <c r="AE261" s="21">
        <v>0.06</v>
      </c>
      <c r="AF261" s="21">
        <v>0.12</v>
      </c>
      <c r="AG261" s="21">
        <v>0.23</v>
      </c>
      <c r="AH261" s="21">
        <v>1.33</v>
      </c>
      <c r="AI261" s="21">
        <v>0.5</v>
      </c>
      <c r="AJ261" s="21">
        <v>0</v>
      </c>
      <c r="AK261" s="21">
        <v>54.04</v>
      </c>
      <c r="AL261" s="21">
        <v>49.49</v>
      </c>
      <c r="AM261" s="21">
        <v>174.89</v>
      </c>
      <c r="AN261" s="21">
        <v>33.590000000000003</v>
      </c>
      <c r="AO261" s="21">
        <v>33.82</v>
      </c>
      <c r="AP261" s="21">
        <v>46.3</v>
      </c>
      <c r="AQ261" s="21">
        <v>21.37</v>
      </c>
      <c r="AR261" s="21">
        <v>66.45</v>
      </c>
      <c r="AS261" s="21">
        <v>122.13</v>
      </c>
      <c r="AT261" s="21">
        <v>48.57</v>
      </c>
      <c r="AU261" s="21">
        <v>74.739999999999995</v>
      </c>
      <c r="AV261" s="21">
        <v>30.2</v>
      </c>
      <c r="AW261" s="21">
        <v>34.43</v>
      </c>
      <c r="AX261" s="21">
        <v>253.93</v>
      </c>
      <c r="AY261" s="21">
        <v>0</v>
      </c>
      <c r="AZ261" s="21">
        <v>92.55</v>
      </c>
      <c r="BA261" s="21">
        <v>80.3</v>
      </c>
      <c r="BB261" s="21">
        <v>47.27</v>
      </c>
      <c r="BC261" s="21">
        <v>20.54</v>
      </c>
      <c r="BD261" s="21">
        <v>0.14000000000000001</v>
      </c>
      <c r="BE261" s="21">
        <v>0.03</v>
      </c>
      <c r="BF261" s="21">
        <v>0.03</v>
      </c>
      <c r="BG261" s="21">
        <v>7.0000000000000007E-2</v>
      </c>
      <c r="BH261" s="21">
        <v>0.09</v>
      </c>
      <c r="BI261" s="21">
        <v>0.28999999999999998</v>
      </c>
      <c r="BJ261" s="21">
        <v>0</v>
      </c>
      <c r="BK261" s="21">
        <v>0.93</v>
      </c>
      <c r="BL261" s="21">
        <v>0</v>
      </c>
      <c r="BM261" s="21">
        <v>0.28000000000000003</v>
      </c>
      <c r="BN261" s="21">
        <v>0</v>
      </c>
      <c r="BO261" s="21">
        <v>0</v>
      </c>
      <c r="BP261" s="21">
        <v>0</v>
      </c>
      <c r="BQ261" s="21">
        <v>0.03</v>
      </c>
      <c r="BR261" s="21">
        <v>0.11</v>
      </c>
      <c r="BS261" s="21">
        <v>0.9</v>
      </c>
      <c r="BT261" s="21">
        <v>0</v>
      </c>
      <c r="BU261" s="21">
        <v>0</v>
      </c>
      <c r="BV261" s="21">
        <v>0.25</v>
      </c>
      <c r="BW261" s="21">
        <v>0.01</v>
      </c>
      <c r="BX261" s="21">
        <v>0</v>
      </c>
      <c r="BY261" s="21">
        <v>0</v>
      </c>
      <c r="BZ261" s="21">
        <v>0</v>
      </c>
      <c r="CA261" s="21">
        <v>0</v>
      </c>
      <c r="CB261" s="21">
        <v>129.72999999999999</v>
      </c>
      <c r="CC261" s="23"/>
      <c r="CE261" s="21">
        <v>30.2</v>
      </c>
      <c r="CG261" s="21">
        <v>0</v>
      </c>
      <c r="CH261" s="21">
        <v>0</v>
      </c>
      <c r="CI261" s="21">
        <v>0</v>
      </c>
      <c r="CJ261" s="21">
        <v>0</v>
      </c>
      <c r="CK261" s="21">
        <v>0</v>
      </c>
      <c r="CL261" s="21">
        <v>0</v>
      </c>
      <c r="CM261" s="21">
        <v>0</v>
      </c>
      <c r="CN261" s="21">
        <v>0</v>
      </c>
      <c r="CO261" s="21">
        <v>0</v>
      </c>
      <c r="CP261" s="21">
        <v>1.8</v>
      </c>
      <c r="CQ261" s="21">
        <v>0.36</v>
      </c>
    </row>
    <row r="262" spans="1:95" s="21" customFormat="1" ht="15" x14ac:dyDescent="0.25">
      <c r="A262" s="21" t="s">
        <v>100</v>
      </c>
      <c r="B262" s="22" t="s">
        <v>84</v>
      </c>
      <c r="C262" s="23" t="str">
        <f>"5"</f>
        <v>5</v>
      </c>
      <c r="D262" s="23">
        <v>0.03</v>
      </c>
      <c r="E262" s="23">
        <v>0.03</v>
      </c>
      <c r="F262" s="23">
        <v>3.63</v>
      </c>
      <c r="G262" s="23">
        <v>0</v>
      </c>
      <c r="H262" s="23">
        <v>0.04</v>
      </c>
      <c r="I262" s="23">
        <v>32.877000000000002</v>
      </c>
      <c r="J262" s="21">
        <v>2.68</v>
      </c>
      <c r="K262" s="21">
        <v>0.13</v>
      </c>
      <c r="L262" s="21">
        <v>0</v>
      </c>
      <c r="M262" s="21">
        <v>0</v>
      </c>
      <c r="N262" s="21">
        <v>0.04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0.01</v>
      </c>
      <c r="U262" s="21">
        <v>0.35</v>
      </c>
      <c r="V262" s="21">
        <v>0.75</v>
      </c>
      <c r="W262" s="21">
        <v>0.6</v>
      </c>
      <c r="X262" s="21">
        <v>0</v>
      </c>
      <c r="Y262" s="21">
        <v>0.95</v>
      </c>
      <c r="Z262" s="21">
        <v>0.01</v>
      </c>
      <c r="AA262" s="21">
        <v>29.5</v>
      </c>
      <c r="AB262" s="21">
        <v>19</v>
      </c>
      <c r="AC262" s="21">
        <v>32.65</v>
      </c>
      <c r="AD262" s="21">
        <v>0.05</v>
      </c>
      <c r="AE262" s="21">
        <v>0</v>
      </c>
      <c r="AF262" s="21">
        <v>0.01</v>
      </c>
      <c r="AG262" s="21">
        <v>0</v>
      </c>
      <c r="AH262" s="21">
        <v>0.01</v>
      </c>
      <c r="AI262" s="21">
        <v>0</v>
      </c>
      <c r="AJ262" s="21">
        <v>0</v>
      </c>
      <c r="AK262" s="21">
        <v>1.3</v>
      </c>
      <c r="AL262" s="21">
        <v>1.25</v>
      </c>
      <c r="AM262" s="21">
        <v>2.35</v>
      </c>
      <c r="AN262" s="21">
        <v>1.4</v>
      </c>
      <c r="AO262" s="21">
        <v>0.55000000000000004</v>
      </c>
      <c r="AP262" s="21">
        <v>1.5</v>
      </c>
      <c r="AQ262" s="21">
        <v>1.35</v>
      </c>
      <c r="AR262" s="21">
        <v>1.3</v>
      </c>
      <c r="AS262" s="21">
        <v>1.1000000000000001</v>
      </c>
      <c r="AT262" s="21">
        <v>0.8</v>
      </c>
      <c r="AU262" s="21">
        <v>1.8</v>
      </c>
      <c r="AV262" s="21">
        <v>1.1000000000000001</v>
      </c>
      <c r="AW262" s="21">
        <v>0.75</v>
      </c>
      <c r="AX262" s="21">
        <v>4.45</v>
      </c>
      <c r="AY262" s="21">
        <v>0</v>
      </c>
      <c r="AZ262" s="21">
        <v>1.5</v>
      </c>
      <c r="BA262" s="21">
        <v>1.7</v>
      </c>
      <c r="BB262" s="21">
        <v>1.3</v>
      </c>
      <c r="BC262" s="21">
        <v>0.3</v>
      </c>
      <c r="BD262" s="21">
        <v>0.19</v>
      </c>
      <c r="BE262" s="21">
        <v>0.04</v>
      </c>
      <c r="BF262" s="21">
        <v>0.04</v>
      </c>
      <c r="BG262" s="21">
        <v>0.09</v>
      </c>
      <c r="BH262" s="21">
        <v>0.12</v>
      </c>
      <c r="BI262" s="21">
        <v>0.39</v>
      </c>
      <c r="BJ262" s="21">
        <v>0</v>
      </c>
      <c r="BK262" s="21">
        <v>1.23</v>
      </c>
      <c r="BL262" s="21">
        <v>0</v>
      </c>
      <c r="BM262" s="21">
        <v>0.38</v>
      </c>
      <c r="BN262" s="21">
        <v>0</v>
      </c>
      <c r="BO262" s="21">
        <v>0</v>
      </c>
      <c r="BP262" s="21">
        <v>0</v>
      </c>
      <c r="BQ262" s="21">
        <v>0.04</v>
      </c>
      <c r="BR262" s="21">
        <v>0.14000000000000001</v>
      </c>
      <c r="BS262" s="21">
        <v>1.1399999999999999</v>
      </c>
      <c r="BT262" s="21">
        <v>0</v>
      </c>
      <c r="BU262" s="21">
        <v>0</v>
      </c>
      <c r="BV262" s="21">
        <v>0.04</v>
      </c>
      <c r="BW262" s="21">
        <v>0</v>
      </c>
      <c r="BX262" s="21">
        <v>0</v>
      </c>
      <c r="BY262" s="21">
        <v>0</v>
      </c>
      <c r="BZ262" s="21">
        <v>0</v>
      </c>
      <c r="CA262" s="21">
        <v>0</v>
      </c>
      <c r="CB262" s="21">
        <v>0.8</v>
      </c>
      <c r="CC262" s="23"/>
      <c r="CE262" s="21">
        <v>32.67</v>
      </c>
      <c r="CG262" s="21">
        <v>0</v>
      </c>
      <c r="CH262" s="21">
        <v>0</v>
      </c>
      <c r="CI262" s="21">
        <v>0</v>
      </c>
      <c r="CJ262" s="21">
        <v>0</v>
      </c>
      <c r="CK262" s="21">
        <v>0</v>
      </c>
      <c r="CL262" s="21">
        <v>0</v>
      </c>
      <c r="CM262" s="21">
        <v>0</v>
      </c>
      <c r="CN262" s="21">
        <v>0</v>
      </c>
      <c r="CO262" s="21">
        <v>0</v>
      </c>
      <c r="CP262" s="21">
        <v>0</v>
      </c>
      <c r="CQ262" s="21">
        <v>0</v>
      </c>
    </row>
    <row r="263" spans="1:95" s="21" customFormat="1" ht="15" x14ac:dyDescent="0.25">
      <c r="A263" s="21" t="s">
        <v>102</v>
      </c>
      <c r="B263" s="22" t="s">
        <v>116</v>
      </c>
      <c r="C263" s="23" t="str">
        <f>"40"</f>
        <v>40</v>
      </c>
      <c r="D263" s="23">
        <v>2.93</v>
      </c>
      <c r="E263" s="23">
        <v>2.93</v>
      </c>
      <c r="F263" s="23">
        <v>4.37</v>
      </c>
      <c r="G263" s="23">
        <v>0</v>
      </c>
      <c r="H263" s="23">
        <v>0.22</v>
      </c>
      <c r="I263" s="23">
        <v>51.88519999999999</v>
      </c>
      <c r="J263" s="21">
        <v>1.2</v>
      </c>
      <c r="K263" s="21">
        <v>0</v>
      </c>
      <c r="L263" s="21">
        <v>0</v>
      </c>
      <c r="M263" s="21">
        <v>0</v>
      </c>
      <c r="N263" s="21">
        <v>0.22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0.4</v>
      </c>
      <c r="U263" s="21">
        <v>40.200000000000003</v>
      </c>
      <c r="V263" s="21">
        <v>44.8</v>
      </c>
      <c r="W263" s="21">
        <v>19.8</v>
      </c>
      <c r="X263" s="21">
        <v>4.32</v>
      </c>
      <c r="Y263" s="21">
        <v>69.12</v>
      </c>
      <c r="Z263" s="21">
        <v>0.9</v>
      </c>
      <c r="AA263" s="21">
        <v>100</v>
      </c>
      <c r="AB263" s="21">
        <v>20.399999999999999</v>
      </c>
      <c r="AC263" s="21">
        <v>104</v>
      </c>
      <c r="AD263" s="21">
        <v>0.24</v>
      </c>
      <c r="AE263" s="21">
        <v>0.02</v>
      </c>
      <c r="AF263" s="21">
        <v>0.14000000000000001</v>
      </c>
      <c r="AG263" s="21">
        <v>0.06</v>
      </c>
      <c r="AH263" s="21">
        <v>1.44</v>
      </c>
      <c r="AI263" s="21">
        <v>0</v>
      </c>
      <c r="AJ263" s="21">
        <v>0</v>
      </c>
      <c r="AK263" s="21">
        <v>293.36</v>
      </c>
      <c r="AL263" s="21">
        <v>226.86</v>
      </c>
      <c r="AM263" s="21">
        <v>410.78</v>
      </c>
      <c r="AN263" s="21">
        <v>343.14</v>
      </c>
      <c r="AO263" s="21">
        <v>161.12</v>
      </c>
      <c r="AP263" s="21">
        <v>231.8</v>
      </c>
      <c r="AQ263" s="21">
        <v>77.52</v>
      </c>
      <c r="AR263" s="21">
        <v>247.76</v>
      </c>
      <c r="AS263" s="21">
        <v>269.8</v>
      </c>
      <c r="AT263" s="21">
        <v>299.06</v>
      </c>
      <c r="AU263" s="21">
        <v>467.02</v>
      </c>
      <c r="AV263" s="21">
        <v>129.19999999999999</v>
      </c>
      <c r="AW263" s="21">
        <v>158.08000000000001</v>
      </c>
      <c r="AX263" s="21">
        <v>673.74</v>
      </c>
      <c r="AY263" s="21">
        <v>5.32</v>
      </c>
      <c r="AZ263" s="21">
        <v>150.47999999999999</v>
      </c>
      <c r="BA263" s="21">
        <v>352.64</v>
      </c>
      <c r="BB263" s="21">
        <v>180.88</v>
      </c>
      <c r="BC263" s="21">
        <v>111.34</v>
      </c>
      <c r="BD263" s="21">
        <v>0</v>
      </c>
      <c r="BE263" s="21">
        <v>0</v>
      </c>
      <c r="BF263" s="21">
        <v>0</v>
      </c>
      <c r="BG263" s="21">
        <v>0</v>
      </c>
      <c r="BH263" s="21">
        <v>0</v>
      </c>
      <c r="BI263" s="21">
        <v>0</v>
      </c>
      <c r="BJ263" s="21">
        <v>0</v>
      </c>
      <c r="BK263" s="21">
        <v>0</v>
      </c>
      <c r="BL263" s="21">
        <v>0</v>
      </c>
      <c r="BM263" s="21">
        <v>0</v>
      </c>
      <c r="BN263" s="21">
        <v>0</v>
      </c>
      <c r="BO263" s="21">
        <v>0</v>
      </c>
      <c r="BP263" s="21">
        <v>0</v>
      </c>
      <c r="BQ263" s="21">
        <v>0</v>
      </c>
      <c r="BR263" s="21">
        <v>0</v>
      </c>
      <c r="BS263" s="21">
        <v>0</v>
      </c>
      <c r="BT263" s="21">
        <v>0</v>
      </c>
      <c r="BU263" s="21">
        <v>0</v>
      </c>
      <c r="BV263" s="21">
        <v>0</v>
      </c>
      <c r="BW263" s="21">
        <v>0</v>
      </c>
      <c r="BX263" s="21">
        <v>0</v>
      </c>
      <c r="BY263" s="21">
        <v>0</v>
      </c>
      <c r="BZ263" s="21">
        <v>0</v>
      </c>
      <c r="CA263" s="21">
        <v>0</v>
      </c>
      <c r="CB263" s="21">
        <v>29.64</v>
      </c>
      <c r="CC263" s="23"/>
      <c r="CE263" s="21">
        <v>103.4</v>
      </c>
      <c r="CG263" s="21">
        <v>0</v>
      </c>
      <c r="CH263" s="21">
        <v>0</v>
      </c>
      <c r="CI263" s="21">
        <v>0</v>
      </c>
      <c r="CJ263" s="21">
        <v>0</v>
      </c>
      <c r="CK263" s="21">
        <v>0</v>
      </c>
      <c r="CL263" s="21">
        <v>0</v>
      </c>
      <c r="CM263" s="21">
        <v>0</v>
      </c>
      <c r="CN263" s="21">
        <v>0</v>
      </c>
      <c r="CO263" s="21">
        <v>0</v>
      </c>
      <c r="CP263" s="21">
        <v>0</v>
      </c>
      <c r="CQ263" s="21">
        <v>0</v>
      </c>
    </row>
    <row r="264" spans="1:95" s="21" customFormat="1" ht="15" x14ac:dyDescent="0.25">
      <c r="A264" s="21" t="s">
        <v>103</v>
      </c>
      <c r="B264" s="22" t="s">
        <v>117</v>
      </c>
      <c r="C264" s="23" t="str">
        <f>"200"</f>
        <v>200</v>
      </c>
      <c r="D264" s="23">
        <v>2.95</v>
      </c>
      <c r="E264" s="23">
        <v>2.9</v>
      </c>
      <c r="F264" s="23">
        <v>2.2000000000000002</v>
      </c>
      <c r="G264" s="23">
        <v>0</v>
      </c>
      <c r="H264" s="23">
        <v>16.04</v>
      </c>
      <c r="I264" s="23">
        <v>92.864024000000001</v>
      </c>
      <c r="J264" s="21">
        <v>1.7</v>
      </c>
      <c r="K264" s="21">
        <v>0</v>
      </c>
      <c r="L264" s="21">
        <v>0</v>
      </c>
      <c r="M264" s="21">
        <v>0</v>
      </c>
      <c r="N264" s="21">
        <v>16.04</v>
      </c>
      <c r="O264" s="21">
        <v>0</v>
      </c>
      <c r="P264" s="21">
        <v>0</v>
      </c>
      <c r="Q264" s="21">
        <v>0</v>
      </c>
      <c r="R264" s="21">
        <v>0</v>
      </c>
      <c r="S264" s="21">
        <v>0.1</v>
      </c>
      <c r="T264" s="21">
        <v>0.71</v>
      </c>
      <c r="U264" s="21">
        <v>50.1</v>
      </c>
      <c r="V264" s="21">
        <v>128.74</v>
      </c>
      <c r="W264" s="21">
        <v>105.86</v>
      </c>
      <c r="X264" s="21">
        <v>12.18</v>
      </c>
      <c r="Y264" s="21">
        <v>78.3</v>
      </c>
      <c r="Z264" s="21">
        <v>0.11</v>
      </c>
      <c r="AA264" s="21">
        <v>12</v>
      </c>
      <c r="AB264" s="21">
        <v>8</v>
      </c>
      <c r="AC264" s="21">
        <v>22</v>
      </c>
      <c r="AD264" s="21">
        <v>0</v>
      </c>
      <c r="AE264" s="21">
        <v>0.03</v>
      </c>
      <c r="AF264" s="21">
        <v>0.12</v>
      </c>
      <c r="AG264" s="21">
        <v>0.1</v>
      </c>
      <c r="AH264" s="21">
        <v>0.8</v>
      </c>
      <c r="AI264" s="21">
        <v>0.52</v>
      </c>
      <c r="AJ264" s="21">
        <v>0</v>
      </c>
      <c r="AK264" s="21">
        <v>0</v>
      </c>
      <c r="AL264" s="21">
        <v>0</v>
      </c>
      <c r="AM264" s="21">
        <v>0</v>
      </c>
      <c r="AN264" s="21">
        <v>0</v>
      </c>
      <c r="AO264" s="21">
        <v>0</v>
      </c>
      <c r="AP264" s="21">
        <v>0</v>
      </c>
      <c r="AQ264" s="21">
        <v>0</v>
      </c>
      <c r="AR264" s="21">
        <v>0</v>
      </c>
      <c r="AS264" s="21">
        <v>0</v>
      </c>
      <c r="AT264" s="21">
        <v>0</v>
      </c>
      <c r="AU264" s="21">
        <v>0</v>
      </c>
      <c r="AV264" s="21">
        <v>0</v>
      </c>
      <c r="AW264" s="21">
        <v>0</v>
      </c>
      <c r="AX264" s="21">
        <v>0</v>
      </c>
      <c r="AY264" s="21">
        <v>0</v>
      </c>
      <c r="AZ264" s="21">
        <v>0</v>
      </c>
      <c r="BA264" s="21">
        <v>0</v>
      </c>
      <c r="BB264" s="21">
        <v>0</v>
      </c>
      <c r="BC264" s="21">
        <v>0</v>
      </c>
      <c r="BD264" s="21">
        <v>0</v>
      </c>
      <c r="BE264" s="21">
        <v>0</v>
      </c>
      <c r="BF264" s="21">
        <v>0</v>
      </c>
      <c r="BG264" s="21">
        <v>0</v>
      </c>
      <c r="BH264" s="21">
        <v>0</v>
      </c>
      <c r="BI264" s="21">
        <v>0</v>
      </c>
      <c r="BJ264" s="21">
        <v>0</v>
      </c>
      <c r="BK264" s="21">
        <v>0</v>
      </c>
      <c r="BL264" s="21">
        <v>0</v>
      </c>
      <c r="BM264" s="21">
        <v>0</v>
      </c>
      <c r="BN264" s="21">
        <v>0</v>
      </c>
      <c r="BO264" s="21">
        <v>0</v>
      </c>
      <c r="BP264" s="21">
        <v>0</v>
      </c>
      <c r="BQ264" s="21">
        <v>0</v>
      </c>
      <c r="BR264" s="21">
        <v>0</v>
      </c>
      <c r="BS264" s="21">
        <v>0</v>
      </c>
      <c r="BT264" s="21">
        <v>0</v>
      </c>
      <c r="BU264" s="21">
        <v>0</v>
      </c>
      <c r="BV264" s="21">
        <v>0</v>
      </c>
      <c r="BW264" s="21">
        <v>0</v>
      </c>
      <c r="BX264" s="21">
        <v>0</v>
      </c>
      <c r="BY264" s="21">
        <v>0</v>
      </c>
      <c r="BZ264" s="21">
        <v>0</v>
      </c>
      <c r="CA264" s="21">
        <v>0</v>
      </c>
      <c r="CB264" s="21">
        <v>199.01</v>
      </c>
      <c r="CC264" s="23"/>
      <c r="CE264" s="21">
        <v>13.33</v>
      </c>
      <c r="CG264" s="21">
        <v>0</v>
      </c>
      <c r="CH264" s="21">
        <v>0</v>
      </c>
      <c r="CI264" s="21">
        <v>0</v>
      </c>
      <c r="CJ264" s="21">
        <v>0</v>
      </c>
      <c r="CK264" s="21">
        <v>0</v>
      </c>
      <c r="CL264" s="21">
        <v>0</v>
      </c>
      <c r="CM264" s="21">
        <v>0</v>
      </c>
      <c r="CN264" s="21">
        <v>0</v>
      </c>
      <c r="CO264" s="21">
        <v>0</v>
      </c>
      <c r="CP264" s="21">
        <v>9</v>
      </c>
      <c r="CQ264" s="21">
        <v>0</v>
      </c>
    </row>
    <row r="265" spans="1:95" s="21" customFormat="1" ht="15" x14ac:dyDescent="0.25">
      <c r="A265" s="18" t="s">
        <v>104</v>
      </c>
      <c r="B265" s="22" t="s">
        <v>129</v>
      </c>
      <c r="C265" s="23" t="str">
        <f>"100"</f>
        <v>100</v>
      </c>
      <c r="D265" s="23">
        <v>2.8</v>
      </c>
      <c r="E265" s="23">
        <v>0</v>
      </c>
      <c r="F265" s="23">
        <v>0.16</v>
      </c>
      <c r="G265" s="23">
        <v>0</v>
      </c>
      <c r="H265" s="23">
        <v>36.840000000000003</v>
      </c>
      <c r="I265" s="23">
        <v>161.03199999999998</v>
      </c>
      <c r="J265" s="21">
        <v>0.2</v>
      </c>
      <c r="K265" s="21">
        <v>0</v>
      </c>
      <c r="L265" s="21">
        <v>0</v>
      </c>
      <c r="M265" s="21">
        <v>0</v>
      </c>
      <c r="N265" s="21">
        <v>0.64</v>
      </c>
      <c r="O265" s="21">
        <v>34.6</v>
      </c>
      <c r="P265" s="21">
        <v>1.6</v>
      </c>
      <c r="Q265" s="21">
        <v>0</v>
      </c>
      <c r="R265" s="21">
        <v>0</v>
      </c>
      <c r="S265" s="21">
        <v>0.3</v>
      </c>
      <c r="T265" s="21">
        <v>1.7</v>
      </c>
      <c r="U265" s="21">
        <v>499</v>
      </c>
      <c r="V265" s="21">
        <v>93</v>
      </c>
      <c r="W265" s="21">
        <v>20</v>
      </c>
      <c r="X265" s="21">
        <v>14</v>
      </c>
      <c r="Y265" s="21">
        <v>65</v>
      </c>
      <c r="Z265" s="21">
        <v>1.1000000000000001</v>
      </c>
      <c r="AA265" s="21">
        <v>0</v>
      </c>
      <c r="AB265" s="21">
        <v>0</v>
      </c>
      <c r="AC265" s="21">
        <v>0</v>
      </c>
      <c r="AD265" s="21">
        <v>1.1000000000000001</v>
      </c>
      <c r="AE265" s="21">
        <v>0.11</v>
      </c>
      <c r="AF265" s="21">
        <v>0.03</v>
      </c>
      <c r="AG265" s="21">
        <v>0.9</v>
      </c>
      <c r="AH265" s="21">
        <v>2.2000000000000002</v>
      </c>
      <c r="AI265" s="21">
        <v>0</v>
      </c>
      <c r="AJ265" s="21">
        <v>0</v>
      </c>
      <c r="AK265" s="21">
        <v>348</v>
      </c>
      <c r="AL265" s="21">
        <v>318</v>
      </c>
      <c r="AM265" s="21">
        <v>594</v>
      </c>
      <c r="AN265" s="21">
        <v>189</v>
      </c>
      <c r="AO265" s="21">
        <v>114</v>
      </c>
      <c r="AP265" s="21">
        <v>231</v>
      </c>
      <c r="AQ265" s="21">
        <v>74</v>
      </c>
      <c r="AR265" s="21">
        <v>368</v>
      </c>
      <c r="AS265" s="21">
        <v>243</v>
      </c>
      <c r="AT265" s="21">
        <v>295</v>
      </c>
      <c r="AU265" s="21">
        <v>252</v>
      </c>
      <c r="AV265" s="21">
        <v>148</v>
      </c>
      <c r="AW265" s="21">
        <v>258</v>
      </c>
      <c r="AX265" s="21">
        <v>2254</v>
      </c>
      <c r="AY265" s="21">
        <v>0</v>
      </c>
      <c r="AZ265" s="21">
        <v>709</v>
      </c>
      <c r="BA265" s="21">
        <v>368</v>
      </c>
      <c r="BB265" s="21">
        <v>187</v>
      </c>
      <c r="BC265" s="21">
        <v>147</v>
      </c>
      <c r="BD265" s="21">
        <v>0</v>
      </c>
      <c r="BE265" s="21">
        <v>0</v>
      </c>
      <c r="BF265" s="21">
        <v>0</v>
      </c>
      <c r="BG265" s="21">
        <v>0</v>
      </c>
      <c r="BH265" s="21">
        <v>0</v>
      </c>
      <c r="BI265" s="21">
        <v>0.1</v>
      </c>
      <c r="BJ265" s="21">
        <v>0</v>
      </c>
      <c r="BK265" s="21">
        <v>0.01</v>
      </c>
      <c r="BL265" s="21">
        <v>0</v>
      </c>
      <c r="BM265" s="21">
        <v>0</v>
      </c>
      <c r="BN265" s="21">
        <v>0.09</v>
      </c>
      <c r="BO265" s="21">
        <v>0</v>
      </c>
      <c r="BP265" s="21">
        <v>0</v>
      </c>
      <c r="BQ265" s="21">
        <v>0</v>
      </c>
      <c r="BR265" s="21">
        <v>0.01</v>
      </c>
      <c r="BS265" s="21">
        <v>0.08</v>
      </c>
      <c r="BT265" s="21">
        <v>0</v>
      </c>
      <c r="BU265" s="21">
        <v>0</v>
      </c>
      <c r="BV265" s="21">
        <v>0.35</v>
      </c>
      <c r="BW265" s="21">
        <v>0.02</v>
      </c>
      <c r="BX265" s="21">
        <v>0</v>
      </c>
      <c r="BY265" s="21">
        <v>0</v>
      </c>
      <c r="BZ265" s="21">
        <v>0</v>
      </c>
      <c r="CA265" s="21">
        <v>0</v>
      </c>
      <c r="CB265" s="21">
        <v>37.799999999999997</v>
      </c>
      <c r="CC265" s="23"/>
      <c r="CE265" s="21">
        <v>0</v>
      </c>
      <c r="CG265" s="21">
        <v>0</v>
      </c>
      <c r="CH265" s="21">
        <v>0</v>
      </c>
      <c r="CI265" s="21">
        <v>0</v>
      </c>
      <c r="CJ265" s="21">
        <v>0</v>
      </c>
      <c r="CK265" s="21">
        <v>0</v>
      </c>
      <c r="CL265" s="21">
        <v>0</v>
      </c>
      <c r="CM265" s="21">
        <v>0</v>
      </c>
      <c r="CN265" s="21">
        <v>0</v>
      </c>
      <c r="CO265" s="21">
        <v>0</v>
      </c>
      <c r="CP265" s="21">
        <v>0</v>
      </c>
      <c r="CQ265" s="21">
        <v>0</v>
      </c>
    </row>
    <row r="266" spans="1:95" s="18" customFormat="1" ht="15" x14ac:dyDescent="0.25">
      <c r="A266" s="27"/>
      <c r="B266" s="19" t="s">
        <v>161</v>
      </c>
      <c r="C266" s="20" t="str">
        <f>"7"</f>
        <v>7</v>
      </c>
      <c r="D266" s="20">
        <v>0.2</v>
      </c>
      <c r="E266" s="20">
        <v>0</v>
      </c>
      <c r="F266" s="20">
        <v>0.23</v>
      </c>
      <c r="G266" s="20">
        <v>0</v>
      </c>
      <c r="H266" s="20">
        <v>5.63</v>
      </c>
      <c r="I266" s="20">
        <v>24.110800000000001</v>
      </c>
      <c r="J266" s="18">
        <v>0.01</v>
      </c>
      <c r="K266" s="18">
        <v>0</v>
      </c>
      <c r="L266" s="18">
        <v>0</v>
      </c>
      <c r="M266" s="18">
        <v>0</v>
      </c>
      <c r="N266" s="18">
        <v>5.41</v>
      </c>
      <c r="O266" s="18">
        <v>0</v>
      </c>
      <c r="P266" s="18">
        <v>0.22</v>
      </c>
      <c r="Q266" s="18">
        <v>0</v>
      </c>
      <c r="R266" s="18">
        <v>0</v>
      </c>
      <c r="S266" s="18">
        <v>0.08</v>
      </c>
      <c r="T266" s="18">
        <v>0.02</v>
      </c>
      <c r="U266" s="18">
        <v>3.43</v>
      </c>
      <c r="V266" s="18">
        <v>9.8000000000000007</v>
      </c>
      <c r="W266" s="18">
        <v>1.1200000000000001</v>
      </c>
      <c r="X266" s="18">
        <v>0.7</v>
      </c>
      <c r="Y266" s="18">
        <v>2.52</v>
      </c>
      <c r="Z266" s="18">
        <v>0.11</v>
      </c>
      <c r="AA266" s="18">
        <v>0.14000000000000001</v>
      </c>
      <c r="AB266" s="18">
        <v>0.35</v>
      </c>
      <c r="AC266" s="18">
        <v>0.21</v>
      </c>
      <c r="AD266" s="18">
        <v>0.05</v>
      </c>
      <c r="AE266" s="18">
        <v>0</v>
      </c>
      <c r="AF266" s="18">
        <v>0</v>
      </c>
      <c r="AG266" s="18">
        <v>0.03</v>
      </c>
      <c r="AH266" s="18">
        <v>0.05</v>
      </c>
      <c r="AI266" s="18">
        <v>0</v>
      </c>
      <c r="AJ266" s="18">
        <v>0</v>
      </c>
      <c r="AK266" s="18">
        <v>0</v>
      </c>
      <c r="AL266" s="18">
        <v>0</v>
      </c>
      <c r="AM266" s="18">
        <v>0</v>
      </c>
      <c r="AN266" s="18">
        <v>0</v>
      </c>
      <c r="AO266" s="18">
        <v>0</v>
      </c>
      <c r="AP266" s="18">
        <v>0</v>
      </c>
      <c r="AQ266" s="18">
        <v>0</v>
      </c>
      <c r="AR266" s="18">
        <v>0</v>
      </c>
      <c r="AS266" s="18">
        <v>0</v>
      </c>
      <c r="AT266" s="18">
        <v>0</v>
      </c>
      <c r="AU266" s="18">
        <v>0</v>
      </c>
      <c r="AV266" s="18">
        <v>0</v>
      </c>
      <c r="AW266" s="18">
        <v>0</v>
      </c>
      <c r="AX266" s="18">
        <v>0</v>
      </c>
      <c r="AY266" s="18">
        <v>0</v>
      </c>
      <c r="AZ266" s="18">
        <v>0</v>
      </c>
      <c r="BA266" s="18">
        <v>0</v>
      </c>
      <c r="BB266" s="18">
        <v>0</v>
      </c>
      <c r="BC266" s="18">
        <v>0</v>
      </c>
      <c r="BD266" s="18">
        <v>0</v>
      </c>
      <c r="BE266" s="18">
        <v>0</v>
      </c>
      <c r="BF266" s="18">
        <v>0</v>
      </c>
      <c r="BG266" s="18">
        <v>0</v>
      </c>
      <c r="BH266" s="18">
        <v>0</v>
      </c>
      <c r="BI266" s="18">
        <v>0</v>
      </c>
      <c r="BJ266" s="18">
        <v>0</v>
      </c>
      <c r="BK266" s="18">
        <v>0</v>
      </c>
      <c r="BL266" s="18">
        <v>0</v>
      </c>
      <c r="BM266" s="18">
        <v>0</v>
      </c>
      <c r="BN266" s="18">
        <v>0</v>
      </c>
      <c r="BO266" s="18">
        <v>0</v>
      </c>
      <c r="BP266" s="18">
        <v>0</v>
      </c>
      <c r="BQ266" s="18">
        <v>0</v>
      </c>
      <c r="BR266" s="18">
        <v>0</v>
      </c>
      <c r="BS266" s="18">
        <v>0</v>
      </c>
      <c r="BT266" s="18">
        <v>0</v>
      </c>
      <c r="BU266" s="18">
        <v>0</v>
      </c>
      <c r="BV266" s="18">
        <v>0</v>
      </c>
      <c r="BW266" s="18">
        <v>0</v>
      </c>
      <c r="BX266" s="18">
        <v>0</v>
      </c>
      <c r="BY266" s="18">
        <v>0</v>
      </c>
      <c r="BZ266" s="18">
        <v>0</v>
      </c>
      <c r="CA266" s="18">
        <v>0</v>
      </c>
      <c r="CB266" s="18">
        <v>0.84</v>
      </c>
      <c r="CC266" s="20"/>
      <c r="CE266" s="18">
        <v>0.2</v>
      </c>
      <c r="CG266" s="18">
        <v>0</v>
      </c>
      <c r="CH266" s="18">
        <v>0</v>
      </c>
      <c r="CI266" s="18">
        <v>0</v>
      </c>
      <c r="CJ266" s="18">
        <v>0</v>
      </c>
      <c r="CK266" s="18">
        <v>0</v>
      </c>
      <c r="CL266" s="18">
        <v>0</v>
      </c>
      <c r="CM266" s="18">
        <v>0</v>
      </c>
      <c r="CN266" s="18">
        <v>0</v>
      </c>
      <c r="CO266" s="18">
        <v>0</v>
      </c>
      <c r="CP266" s="18">
        <v>0</v>
      </c>
      <c r="CQ266" s="18">
        <v>0</v>
      </c>
    </row>
    <row r="267" spans="1:95" s="26" customFormat="1" ht="15" x14ac:dyDescent="0.25">
      <c r="A267" s="5"/>
      <c r="B267" s="24" t="s">
        <v>86</v>
      </c>
      <c r="C267" s="25"/>
      <c r="D267" s="25">
        <v>12.51</v>
      </c>
      <c r="E267" s="25">
        <v>8.67</v>
      </c>
      <c r="F267" s="25">
        <v>15.74</v>
      </c>
      <c r="G267" s="25">
        <v>0.4</v>
      </c>
      <c r="H267" s="25">
        <v>72.62</v>
      </c>
      <c r="I267" s="25">
        <v>478.01</v>
      </c>
      <c r="J267" s="26">
        <v>9.7200000000000006</v>
      </c>
      <c r="K267" s="26">
        <v>0.23</v>
      </c>
      <c r="L267" s="26">
        <v>0</v>
      </c>
      <c r="M267" s="26">
        <v>0</v>
      </c>
      <c r="N267" s="26">
        <v>28.43</v>
      </c>
      <c r="O267" s="26">
        <v>41.98</v>
      </c>
      <c r="P267" s="26">
        <v>2.21</v>
      </c>
      <c r="Q267" s="26">
        <v>0</v>
      </c>
      <c r="R267" s="26">
        <v>0</v>
      </c>
      <c r="S267" s="26">
        <v>0.57999999999999996</v>
      </c>
      <c r="T267" s="26">
        <v>4.03</v>
      </c>
      <c r="U267" s="26">
        <v>788.05</v>
      </c>
      <c r="V267" s="26">
        <v>424.12</v>
      </c>
      <c r="W267" s="26">
        <v>253.95</v>
      </c>
      <c r="X267" s="26">
        <v>51.7</v>
      </c>
      <c r="Y267" s="26">
        <v>316.79000000000002</v>
      </c>
      <c r="Z267" s="26">
        <v>2.62</v>
      </c>
      <c r="AA267" s="26">
        <v>168.1</v>
      </c>
      <c r="AB267" s="26">
        <v>70.17</v>
      </c>
      <c r="AC267" s="26">
        <v>207.9</v>
      </c>
      <c r="AD267" s="26">
        <v>1.52</v>
      </c>
      <c r="AE267" s="26">
        <v>0.23</v>
      </c>
      <c r="AF267" s="26">
        <v>0.42</v>
      </c>
      <c r="AG267" s="26">
        <v>1.32</v>
      </c>
      <c r="AH267" s="26">
        <v>5.83</v>
      </c>
      <c r="AI267" s="26">
        <v>1.02</v>
      </c>
      <c r="AJ267" s="26">
        <v>0</v>
      </c>
      <c r="AK267" s="26">
        <v>696.7</v>
      </c>
      <c r="AL267" s="26">
        <v>595.6</v>
      </c>
      <c r="AM267" s="26">
        <v>1182.02</v>
      </c>
      <c r="AN267" s="26">
        <v>567.13</v>
      </c>
      <c r="AO267" s="26">
        <v>309.49</v>
      </c>
      <c r="AP267" s="26">
        <v>510.6</v>
      </c>
      <c r="AQ267" s="26">
        <v>174.24</v>
      </c>
      <c r="AR267" s="26">
        <v>683.51</v>
      </c>
      <c r="AS267" s="26">
        <v>636.03</v>
      </c>
      <c r="AT267" s="26">
        <v>643.42999999999995</v>
      </c>
      <c r="AU267" s="26">
        <v>795.56</v>
      </c>
      <c r="AV267" s="26">
        <v>308.5</v>
      </c>
      <c r="AW267" s="26">
        <v>451.26</v>
      </c>
      <c r="AX267" s="26">
        <v>3186.12</v>
      </c>
      <c r="AY267" s="26">
        <v>5.32</v>
      </c>
      <c r="AZ267" s="26">
        <v>953.53</v>
      </c>
      <c r="BA267" s="26">
        <v>802.64</v>
      </c>
      <c r="BB267" s="26">
        <v>416.45</v>
      </c>
      <c r="BC267" s="26">
        <v>279.18</v>
      </c>
      <c r="BD267" s="26">
        <v>0.33</v>
      </c>
      <c r="BE267" s="26">
        <v>7.0000000000000007E-2</v>
      </c>
      <c r="BF267" s="26">
        <v>0.06</v>
      </c>
      <c r="BG267" s="26">
        <v>0.16</v>
      </c>
      <c r="BH267" s="26">
        <v>0.21</v>
      </c>
      <c r="BI267" s="26">
        <v>0.78</v>
      </c>
      <c r="BJ267" s="26">
        <v>0</v>
      </c>
      <c r="BK267" s="26">
        <v>2.1800000000000002</v>
      </c>
      <c r="BL267" s="26">
        <v>0</v>
      </c>
      <c r="BM267" s="26">
        <v>0.66</v>
      </c>
      <c r="BN267" s="26">
        <v>0.09</v>
      </c>
      <c r="BO267" s="26">
        <v>0</v>
      </c>
      <c r="BP267" s="26">
        <v>0</v>
      </c>
      <c r="BQ267" s="26">
        <v>7.0000000000000007E-2</v>
      </c>
      <c r="BR267" s="26">
        <v>0.26</v>
      </c>
      <c r="BS267" s="26">
        <v>2.11</v>
      </c>
      <c r="BT267" s="26">
        <v>0</v>
      </c>
      <c r="BU267" s="26">
        <v>0</v>
      </c>
      <c r="BV267" s="26">
        <v>0.65</v>
      </c>
      <c r="BW267" s="26">
        <v>0.03</v>
      </c>
      <c r="BX267" s="26">
        <v>0</v>
      </c>
      <c r="BY267" s="26">
        <v>0</v>
      </c>
      <c r="BZ267" s="26">
        <v>0</v>
      </c>
      <c r="CA267" s="26">
        <v>0</v>
      </c>
      <c r="CB267" s="26">
        <v>397.82</v>
      </c>
      <c r="CC267" s="25"/>
      <c r="CD267" s="26" t="e">
        <f>$I$17/$I$44*100</f>
        <v>#DIV/0!</v>
      </c>
      <c r="CE267" s="26">
        <v>179.79</v>
      </c>
      <c r="CG267" s="26">
        <v>0</v>
      </c>
      <c r="CH267" s="26">
        <v>0</v>
      </c>
      <c r="CI267" s="26">
        <v>0</v>
      </c>
      <c r="CJ267" s="26">
        <v>0</v>
      </c>
      <c r="CK267" s="26">
        <v>0</v>
      </c>
      <c r="CL267" s="26">
        <v>0</v>
      </c>
      <c r="CM267" s="26">
        <v>0</v>
      </c>
      <c r="CN267" s="26">
        <v>0</v>
      </c>
      <c r="CO267" s="26">
        <v>0</v>
      </c>
      <c r="CP267" s="26">
        <v>10.8</v>
      </c>
      <c r="CQ267" s="26">
        <v>0.36</v>
      </c>
    </row>
    <row r="268" spans="1:95" s="5" customFormat="1" ht="15" x14ac:dyDescent="0.25">
      <c r="A268" s="13"/>
      <c r="B268" s="17" t="s">
        <v>87</v>
      </c>
      <c r="C268" s="11"/>
      <c r="D268" s="11"/>
      <c r="E268" s="11"/>
      <c r="F268" s="11"/>
      <c r="G268" s="11"/>
      <c r="H268" s="11"/>
      <c r="I268" s="11"/>
      <c r="CC268" s="11"/>
    </row>
    <row r="269" spans="1:95" s="21" customFormat="1" ht="15" x14ac:dyDescent="0.25">
      <c r="A269" s="18" t="s">
        <v>104</v>
      </c>
      <c r="B269" s="22" t="s">
        <v>129</v>
      </c>
      <c r="C269" s="23" t="str">
        <f>"20"</f>
        <v>20</v>
      </c>
      <c r="D269" s="23">
        <v>0.56000000000000005</v>
      </c>
      <c r="E269" s="23">
        <v>0</v>
      </c>
      <c r="F269" s="23">
        <v>0.03</v>
      </c>
      <c r="G269" s="23">
        <v>0</v>
      </c>
      <c r="H269" s="23">
        <v>7.37</v>
      </c>
      <c r="I269" s="23">
        <v>32.206399999999995</v>
      </c>
      <c r="J269" s="21">
        <v>0.04</v>
      </c>
      <c r="K269" s="21">
        <v>0</v>
      </c>
      <c r="L269" s="21">
        <v>0</v>
      </c>
      <c r="M269" s="21">
        <v>0</v>
      </c>
      <c r="N269" s="21">
        <v>0.13</v>
      </c>
      <c r="O269" s="21">
        <v>6.92</v>
      </c>
      <c r="P269" s="21">
        <v>0.32</v>
      </c>
      <c r="Q269" s="21">
        <v>0</v>
      </c>
      <c r="R269" s="21">
        <v>0</v>
      </c>
      <c r="S269" s="21">
        <v>0.06</v>
      </c>
      <c r="T269" s="21">
        <v>0.34</v>
      </c>
      <c r="U269" s="21">
        <v>99.8</v>
      </c>
      <c r="V269" s="21">
        <v>18.600000000000001</v>
      </c>
      <c r="W269" s="21">
        <v>4</v>
      </c>
      <c r="X269" s="21">
        <v>2.8</v>
      </c>
      <c r="Y269" s="21">
        <v>13</v>
      </c>
      <c r="Z269" s="21">
        <v>0.22</v>
      </c>
      <c r="AA269" s="21">
        <v>0</v>
      </c>
      <c r="AB269" s="21">
        <v>0</v>
      </c>
      <c r="AC269" s="21">
        <v>0</v>
      </c>
      <c r="AD269" s="21">
        <v>0.22</v>
      </c>
      <c r="AE269" s="21">
        <v>0.02</v>
      </c>
      <c r="AF269" s="21">
        <v>0.01</v>
      </c>
      <c r="AG269" s="21">
        <v>0.18</v>
      </c>
      <c r="AH269" s="21">
        <v>0.44</v>
      </c>
      <c r="AI269" s="21">
        <v>0</v>
      </c>
      <c r="AJ269" s="21">
        <v>0</v>
      </c>
      <c r="AK269" s="21">
        <v>69.599999999999994</v>
      </c>
      <c r="AL269" s="21">
        <v>63.6</v>
      </c>
      <c r="AM269" s="21">
        <v>118.8</v>
      </c>
      <c r="AN269" s="21">
        <v>37.799999999999997</v>
      </c>
      <c r="AO269" s="21">
        <v>22.8</v>
      </c>
      <c r="AP269" s="21">
        <v>46.2</v>
      </c>
      <c r="AQ269" s="21">
        <v>14.8</v>
      </c>
      <c r="AR269" s="21">
        <v>73.599999999999994</v>
      </c>
      <c r="AS269" s="21">
        <v>48.6</v>
      </c>
      <c r="AT269" s="21">
        <v>59</v>
      </c>
      <c r="AU269" s="21">
        <v>50.4</v>
      </c>
      <c r="AV269" s="21">
        <v>29.6</v>
      </c>
      <c r="AW269" s="21">
        <v>51.6</v>
      </c>
      <c r="AX269" s="21">
        <v>450.8</v>
      </c>
      <c r="AY269" s="21">
        <v>0</v>
      </c>
      <c r="AZ269" s="21">
        <v>141.80000000000001</v>
      </c>
      <c r="BA269" s="21">
        <v>73.599999999999994</v>
      </c>
      <c r="BB269" s="21">
        <v>37.4</v>
      </c>
      <c r="BC269" s="21">
        <v>29.4</v>
      </c>
      <c r="BD269" s="21">
        <v>0</v>
      </c>
      <c r="BE269" s="21">
        <v>0</v>
      </c>
      <c r="BF269" s="21">
        <v>0</v>
      </c>
      <c r="BG269" s="21">
        <v>0</v>
      </c>
      <c r="BH269" s="21">
        <v>0</v>
      </c>
      <c r="BI269" s="21">
        <v>0.02</v>
      </c>
      <c r="BJ269" s="21">
        <v>0</v>
      </c>
      <c r="BK269" s="21">
        <v>0</v>
      </c>
      <c r="BL269" s="21">
        <v>0</v>
      </c>
      <c r="BM269" s="21">
        <v>0</v>
      </c>
      <c r="BN269" s="21">
        <v>0.02</v>
      </c>
      <c r="BO269" s="21">
        <v>0</v>
      </c>
      <c r="BP269" s="21">
        <v>0</v>
      </c>
      <c r="BQ269" s="21">
        <v>0</v>
      </c>
      <c r="BR269" s="21">
        <v>0</v>
      </c>
      <c r="BS269" s="21">
        <v>0.02</v>
      </c>
      <c r="BT269" s="21">
        <v>0</v>
      </c>
      <c r="BU269" s="21">
        <v>0</v>
      </c>
      <c r="BV269" s="21">
        <v>7.0000000000000007E-2</v>
      </c>
      <c r="BW269" s="21">
        <v>0</v>
      </c>
      <c r="BX269" s="21">
        <v>0</v>
      </c>
      <c r="BY269" s="21">
        <v>0</v>
      </c>
      <c r="BZ269" s="21">
        <v>0</v>
      </c>
      <c r="CA269" s="21">
        <v>0</v>
      </c>
      <c r="CB269" s="21">
        <v>7.56</v>
      </c>
      <c r="CC269" s="23"/>
      <c r="CE269" s="21">
        <v>0</v>
      </c>
      <c r="CG269" s="21">
        <v>0</v>
      </c>
      <c r="CH269" s="21">
        <v>0</v>
      </c>
      <c r="CI269" s="21">
        <v>0</v>
      </c>
      <c r="CJ269" s="21">
        <v>0</v>
      </c>
      <c r="CK269" s="21">
        <v>0</v>
      </c>
      <c r="CL269" s="21">
        <v>0</v>
      </c>
      <c r="CM269" s="21">
        <v>0</v>
      </c>
      <c r="CN269" s="21">
        <v>0</v>
      </c>
      <c r="CO269" s="21">
        <v>0</v>
      </c>
      <c r="CP269" s="21">
        <v>0</v>
      </c>
      <c r="CQ269" s="21">
        <v>0</v>
      </c>
    </row>
    <row r="270" spans="1:95" s="18" customFormat="1" ht="15" x14ac:dyDescent="0.25">
      <c r="A270" s="18" t="s">
        <v>150</v>
      </c>
      <c r="B270" s="19" t="s">
        <v>151</v>
      </c>
      <c r="C270" s="20" t="str">
        <f>"180"</f>
        <v>180</v>
      </c>
      <c r="D270" s="20">
        <v>5.18</v>
      </c>
      <c r="E270" s="20">
        <v>5.51</v>
      </c>
      <c r="F270" s="20">
        <v>4.18</v>
      </c>
      <c r="G270" s="20">
        <v>0</v>
      </c>
      <c r="H270" s="20">
        <v>8.2899999999999991</v>
      </c>
      <c r="I270" s="20">
        <v>90.396957599999993</v>
      </c>
      <c r="J270" s="18">
        <v>3.23</v>
      </c>
      <c r="K270" s="18">
        <v>0</v>
      </c>
      <c r="L270" s="18">
        <v>3.23</v>
      </c>
      <c r="M270" s="18">
        <v>0</v>
      </c>
      <c r="N270" s="18">
        <v>8.2899999999999991</v>
      </c>
      <c r="O270" s="18">
        <v>0</v>
      </c>
      <c r="P270" s="18">
        <v>0</v>
      </c>
      <c r="Q270" s="18">
        <v>0</v>
      </c>
      <c r="R270" s="18">
        <v>0</v>
      </c>
      <c r="S270" s="18">
        <v>0.19</v>
      </c>
      <c r="T270" s="18">
        <v>1.33</v>
      </c>
      <c r="U270" s="18">
        <v>94.95</v>
      </c>
      <c r="V270" s="18">
        <v>243.98</v>
      </c>
      <c r="W270" s="18">
        <v>200.53</v>
      </c>
      <c r="X270" s="18">
        <v>23.13</v>
      </c>
      <c r="Y270" s="18">
        <v>148.69</v>
      </c>
      <c r="Z270" s="18">
        <v>0.17</v>
      </c>
      <c r="AA270" s="18">
        <v>22.79</v>
      </c>
      <c r="AB270" s="18">
        <v>15.19</v>
      </c>
      <c r="AC270" s="18">
        <v>41.78</v>
      </c>
      <c r="AD270" s="18">
        <v>0</v>
      </c>
      <c r="AE270" s="18">
        <v>0.05</v>
      </c>
      <c r="AF270" s="18">
        <v>0.23</v>
      </c>
      <c r="AG270" s="18">
        <v>0.15</v>
      </c>
      <c r="AH270" s="18">
        <v>1.52</v>
      </c>
      <c r="AI270" s="18">
        <v>0.99</v>
      </c>
      <c r="AJ270" s="18">
        <v>0</v>
      </c>
      <c r="AK270" s="18">
        <v>0</v>
      </c>
      <c r="AL270" s="18">
        <v>0</v>
      </c>
      <c r="AM270" s="18">
        <v>0</v>
      </c>
      <c r="AN270" s="18">
        <v>0</v>
      </c>
      <c r="AO270" s="18">
        <v>0</v>
      </c>
      <c r="AP270" s="18">
        <v>0</v>
      </c>
      <c r="AQ270" s="18">
        <v>0</v>
      </c>
      <c r="AR270" s="18">
        <v>0</v>
      </c>
      <c r="AS270" s="18">
        <v>0</v>
      </c>
      <c r="AT270" s="18">
        <v>0</v>
      </c>
      <c r="AU270" s="18">
        <v>0</v>
      </c>
      <c r="AV270" s="18">
        <v>0</v>
      </c>
      <c r="AW270" s="18">
        <v>0</v>
      </c>
      <c r="AX270" s="18">
        <v>0</v>
      </c>
      <c r="AY270" s="18">
        <v>0</v>
      </c>
      <c r="AZ270" s="18">
        <v>0</v>
      </c>
      <c r="BA270" s="18">
        <v>0</v>
      </c>
      <c r="BB270" s="18">
        <v>0</v>
      </c>
      <c r="BC270" s="18">
        <v>0</v>
      </c>
      <c r="BD270" s="18">
        <v>0</v>
      </c>
      <c r="BE270" s="18">
        <v>0</v>
      </c>
      <c r="BF270" s="18">
        <v>0</v>
      </c>
      <c r="BG270" s="18">
        <v>0</v>
      </c>
      <c r="BH270" s="18">
        <v>0</v>
      </c>
      <c r="BI270" s="18">
        <v>0</v>
      </c>
      <c r="BJ270" s="18">
        <v>0</v>
      </c>
      <c r="BK270" s="18">
        <v>0</v>
      </c>
      <c r="BL270" s="18">
        <v>0</v>
      </c>
      <c r="BM270" s="18">
        <v>0</v>
      </c>
      <c r="BN270" s="18">
        <v>0</v>
      </c>
      <c r="BO270" s="18">
        <v>0</v>
      </c>
      <c r="BP270" s="18">
        <v>0</v>
      </c>
      <c r="BQ270" s="18">
        <v>0</v>
      </c>
      <c r="BR270" s="18">
        <v>0</v>
      </c>
      <c r="BS270" s="18">
        <v>0</v>
      </c>
      <c r="BT270" s="18">
        <v>0</v>
      </c>
      <c r="BU270" s="18">
        <v>0</v>
      </c>
      <c r="BV270" s="18">
        <v>0</v>
      </c>
      <c r="BW270" s="18">
        <v>0</v>
      </c>
      <c r="BX270" s="18">
        <v>0</v>
      </c>
      <c r="BY270" s="18">
        <v>0</v>
      </c>
      <c r="BZ270" s="18">
        <v>0</v>
      </c>
      <c r="CA270" s="18">
        <v>0</v>
      </c>
      <c r="CB270" s="18">
        <v>169.01</v>
      </c>
      <c r="CC270" s="20"/>
      <c r="CE270" s="18">
        <v>25.32</v>
      </c>
      <c r="CG270" s="18">
        <v>0</v>
      </c>
      <c r="CH270" s="18">
        <v>0</v>
      </c>
      <c r="CI270" s="18">
        <v>0</v>
      </c>
      <c r="CJ270" s="18">
        <v>0</v>
      </c>
      <c r="CK270" s="18">
        <v>0</v>
      </c>
      <c r="CL270" s="18">
        <v>0</v>
      </c>
      <c r="CM270" s="18">
        <v>0</v>
      </c>
      <c r="CN270" s="18">
        <v>0</v>
      </c>
      <c r="CO270" s="18">
        <v>0</v>
      </c>
      <c r="CP270" s="18">
        <v>0</v>
      </c>
      <c r="CQ270" s="18">
        <v>0</v>
      </c>
    </row>
    <row r="271" spans="1:95" s="26" customFormat="1" ht="15" x14ac:dyDescent="0.25">
      <c r="A271" s="5"/>
      <c r="B271" s="24" t="s">
        <v>89</v>
      </c>
      <c r="C271" s="25"/>
      <c r="D271" s="25">
        <v>5.74</v>
      </c>
      <c r="E271" s="25">
        <v>5.51</v>
      </c>
      <c r="F271" s="25">
        <v>4.21</v>
      </c>
      <c r="G271" s="25">
        <v>0</v>
      </c>
      <c r="H271" s="25">
        <v>15.66</v>
      </c>
      <c r="I271" s="25">
        <v>122.6</v>
      </c>
      <c r="J271" s="26">
        <v>3.27</v>
      </c>
      <c r="K271" s="26">
        <v>0</v>
      </c>
      <c r="L271" s="26">
        <v>3.23</v>
      </c>
      <c r="M271" s="26">
        <v>0</v>
      </c>
      <c r="N271" s="26">
        <v>8.42</v>
      </c>
      <c r="O271" s="26">
        <v>6.92</v>
      </c>
      <c r="P271" s="26">
        <v>0.32</v>
      </c>
      <c r="Q271" s="26">
        <v>0</v>
      </c>
      <c r="R271" s="26">
        <v>0</v>
      </c>
      <c r="S271" s="26">
        <v>0.25</v>
      </c>
      <c r="T271" s="26">
        <v>1.67</v>
      </c>
      <c r="U271" s="26">
        <v>194.75</v>
      </c>
      <c r="V271" s="26">
        <v>262.58</v>
      </c>
      <c r="W271" s="26">
        <v>204.53</v>
      </c>
      <c r="X271" s="26">
        <v>25.93</v>
      </c>
      <c r="Y271" s="26">
        <v>161.69</v>
      </c>
      <c r="Z271" s="26">
        <v>0.39</v>
      </c>
      <c r="AA271" s="26">
        <v>22.79</v>
      </c>
      <c r="AB271" s="26">
        <v>15.19</v>
      </c>
      <c r="AC271" s="26">
        <v>41.78</v>
      </c>
      <c r="AD271" s="26">
        <v>0.22</v>
      </c>
      <c r="AE271" s="26">
        <v>0.08</v>
      </c>
      <c r="AF271" s="26">
        <v>0.23</v>
      </c>
      <c r="AG271" s="26">
        <v>0.33</v>
      </c>
      <c r="AH271" s="26">
        <v>1.96</v>
      </c>
      <c r="AI271" s="26">
        <v>0.99</v>
      </c>
      <c r="AJ271" s="26">
        <v>0</v>
      </c>
      <c r="AK271" s="26">
        <v>69.599999999999994</v>
      </c>
      <c r="AL271" s="26">
        <v>63.6</v>
      </c>
      <c r="AM271" s="26">
        <v>118.8</v>
      </c>
      <c r="AN271" s="26">
        <v>37.799999999999997</v>
      </c>
      <c r="AO271" s="26">
        <v>22.8</v>
      </c>
      <c r="AP271" s="26">
        <v>46.2</v>
      </c>
      <c r="AQ271" s="26">
        <v>14.8</v>
      </c>
      <c r="AR271" s="26">
        <v>73.599999999999994</v>
      </c>
      <c r="AS271" s="26">
        <v>48.6</v>
      </c>
      <c r="AT271" s="26">
        <v>59</v>
      </c>
      <c r="AU271" s="26">
        <v>50.4</v>
      </c>
      <c r="AV271" s="26">
        <v>29.6</v>
      </c>
      <c r="AW271" s="26">
        <v>51.6</v>
      </c>
      <c r="AX271" s="26">
        <v>450.8</v>
      </c>
      <c r="AY271" s="26">
        <v>0</v>
      </c>
      <c r="AZ271" s="26">
        <v>141.80000000000001</v>
      </c>
      <c r="BA271" s="26">
        <v>73.599999999999994</v>
      </c>
      <c r="BB271" s="26">
        <v>37.4</v>
      </c>
      <c r="BC271" s="26">
        <v>29.4</v>
      </c>
      <c r="BD271" s="26">
        <v>0</v>
      </c>
      <c r="BE271" s="26">
        <v>0</v>
      </c>
      <c r="BF271" s="26">
        <v>0</v>
      </c>
      <c r="BG271" s="26">
        <v>0</v>
      </c>
      <c r="BH271" s="26">
        <v>0</v>
      </c>
      <c r="BI271" s="26">
        <v>0.02</v>
      </c>
      <c r="BJ271" s="26">
        <v>0</v>
      </c>
      <c r="BK271" s="26">
        <v>0</v>
      </c>
      <c r="BL271" s="26">
        <v>0</v>
      </c>
      <c r="BM271" s="26">
        <v>0</v>
      </c>
      <c r="BN271" s="26">
        <v>0.02</v>
      </c>
      <c r="BO271" s="26">
        <v>0</v>
      </c>
      <c r="BP271" s="26">
        <v>0</v>
      </c>
      <c r="BQ271" s="26">
        <v>0</v>
      </c>
      <c r="BR271" s="26">
        <v>0</v>
      </c>
      <c r="BS271" s="26">
        <v>0.02</v>
      </c>
      <c r="BT271" s="26">
        <v>0</v>
      </c>
      <c r="BU271" s="26">
        <v>0</v>
      </c>
      <c r="BV271" s="26">
        <v>7.0000000000000007E-2</v>
      </c>
      <c r="BW271" s="26">
        <v>0</v>
      </c>
      <c r="BX271" s="26">
        <v>0</v>
      </c>
      <c r="BY271" s="26">
        <v>0</v>
      </c>
      <c r="BZ271" s="26">
        <v>0</v>
      </c>
      <c r="CA271" s="26">
        <v>0</v>
      </c>
      <c r="CB271" s="26">
        <v>176.57</v>
      </c>
      <c r="CC271" s="25"/>
      <c r="CD271" s="26" t="e">
        <f>$I$21/$I$44*100</f>
        <v>#DIV/0!</v>
      </c>
      <c r="CE271" s="26">
        <v>25.32</v>
      </c>
      <c r="CG271" s="26">
        <v>0</v>
      </c>
      <c r="CH271" s="26">
        <v>0</v>
      </c>
      <c r="CI271" s="26">
        <v>0</v>
      </c>
      <c r="CJ271" s="26">
        <v>0</v>
      </c>
      <c r="CK271" s="26">
        <v>0</v>
      </c>
      <c r="CL271" s="26">
        <v>0</v>
      </c>
      <c r="CM271" s="26">
        <v>0</v>
      </c>
      <c r="CN271" s="26">
        <v>0</v>
      </c>
      <c r="CO271" s="26">
        <v>0</v>
      </c>
      <c r="CP271" s="26">
        <v>0</v>
      </c>
      <c r="CQ271" s="26">
        <v>0</v>
      </c>
    </row>
    <row r="272" spans="1:95" s="5" customFormat="1" ht="15" x14ac:dyDescent="0.25">
      <c r="A272" s="13"/>
      <c r="B272" s="17" t="s">
        <v>90</v>
      </c>
      <c r="C272" s="11"/>
      <c r="D272" s="11"/>
      <c r="E272" s="11"/>
      <c r="F272" s="11"/>
      <c r="G272" s="11"/>
      <c r="H272" s="11"/>
      <c r="I272" s="11"/>
      <c r="CC272" s="11"/>
    </row>
    <row r="273" spans="1:95" s="21" customFormat="1" ht="15" x14ac:dyDescent="0.25">
      <c r="A273" s="18" t="s">
        <v>231</v>
      </c>
      <c r="B273" s="22" t="s">
        <v>232</v>
      </c>
      <c r="C273" s="23" t="str">
        <f>"100"</f>
        <v>100</v>
      </c>
      <c r="D273" s="23">
        <v>4.41</v>
      </c>
      <c r="E273" s="23">
        <v>3.33</v>
      </c>
      <c r="F273" s="23">
        <v>3.72</v>
      </c>
      <c r="G273" s="23">
        <v>0</v>
      </c>
      <c r="H273" s="23">
        <v>7.47</v>
      </c>
      <c r="I273" s="23">
        <v>78.645647584000002</v>
      </c>
      <c r="J273" s="21">
        <v>0.36</v>
      </c>
      <c r="K273" s="21">
        <v>0</v>
      </c>
      <c r="L273" s="21">
        <v>0</v>
      </c>
      <c r="M273" s="21">
        <v>0</v>
      </c>
      <c r="N273" s="21">
        <v>3.56</v>
      </c>
      <c r="O273" s="21">
        <v>2.52</v>
      </c>
      <c r="P273" s="21">
        <v>1.39</v>
      </c>
      <c r="Q273" s="21">
        <v>0</v>
      </c>
      <c r="R273" s="21">
        <v>0</v>
      </c>
      <c r="S273" s="21">
        <v>0.3</v>
      </c>
      <c r="T273" s="21">
        <v>3.75</v>
      </c>
      <c r="U273" s="21">
        <v>1203.99</v>
      </c>
      <c r="V273" s="21">
        <v>246.31</v>
      </c>
      <c r="W273" s="21">
        <v>36.69</v>
      </c>
      <c r="X273" s="21">
        <v>22.24</v>
      </c>
      <c r="Y273" s="21">
        <v>84.61</v>
      </c>
      <c r="Z273" s="21">
        <v>0.81</v>
      </c>
      <c r="AA273" s="21">
        <v>3.92</v>
      </c>
      <c r="AB273" s="21">
        <v>948.8</v>
      </c>
      <c r="AC273" s="21">
        <v>165.34</v>
      </c>
      <c r="AD273" s="21">
        <v>0.33</v>
      </c>
      <c r="AE273" s="21">
        <v>0.04</v>
      </c>
      <c r="AF273" s="21">
        <v>0.05</v>
      </c>
      <c r="AG273" s="21">
        <v>0.72</v>
      </c>
      <c r="AH273" s="21">
        <v>1.46</v>
      </c>
      <c r="AI273" s="21">
        <v>9.25</v>
      </c>
      <c r="AJ273" s="21">
        <v>0</v>
      </c>
      <c r="AK273" s="21">
        <v>9.61</v>
      </c>
      <c r="AL273" s="21">
        <v>9.8000000000000007</v>
      </c>
      <c r="AM273" s="21">
        <v>11.33</v>
      </c>
      <c r="AN273" s="21">
        <v>13.8</v>
      </c>
      <c r="AO273" s="21">
        <v>3.06</v>
      </c>
      <c r="AP273" s="21">
        <v>8.74</v>
      </c>
      <c r="AQ273" s="21">
        <v>2.16</v>
      </c>
      <c r="AR273" s="21">
        <v>7.73</v>
      </c>
      <c r="AS273" s="21">
        <v>8.4700000000000006</v>
      </c>
      <c r="AT273" s="21">
        <v>11.82</v>
      </c>
      <c r="AU273" s="21">
        <v>49.16</v>
      </c>
      <c r="AV273" s="21">
        <v>2.77</v>
      </c>
      <c r="AW273" s="21">
        <v>6.75</v>
      </c>
      <c r="AX273" s="21">
        <v>50.67</v>
      </c>
      <c r="AY273" s="21">
        <v>0</v>
      </c>
      <c r="AZ273" s="21">
        <v>7.88</v>
      </c>
      <c r="BA273" s="21">
        <v>10</v>
      </c>
      <c r="BB273" s="21">
        <v>7.29</v>
      </c>
      <c r="BC273" s="21">
        <v>2.71</v>
      </c>
      <c r="BD273" s="21">
        <v>0</v>
      </c>
      <c r="BE273" s="21">
        <v>0</v>
      </c>
      <c r="BF273" s="21">
        <v>0</v>
      </c>
      <c r="BG273" s="21">
        <v>0</v>
      </c>
      <c r="BH273" s="21">
        <v>0</v>
      </c>
      <c r="BI273" s="21">
        <v>0</v>
      </c>
      <c r="BJ273" s="21">
        <v>0</v>
      </c>
      <c r="BK273" s="21">
        <v>0</v>
      </c>
      <c r="BL273" s="21">
        <v>0</v>
      </c>
      <c r="BM273" s="21">
        <v>0</v>
      </c>
      <c r="BN273" s="21">
        <v>0</v>
      </c>
      <c r="BO273" s="21">
        <v>0</v>
      </c>
      <c r="BP273" s="21">
        <v>0</v>
      </c>
      <c r="BQ273" s="21">
        <v>0</v>
      </c>
      <c r="BR273" s="21">
        <v>0</v>
      </c>
      <c r="BS273" s="21">
        <v>0</v>
      </c>
      <c r="BT273" s="21">
        <v>0</v>
      </c>
      <c r="BU273" s="21">
        <v>0</v>
      </c>
      <c r="BV273" s="21">
        <v>0.01</v>
      </c>
      <c r="BW273" s="21">
        <v>0</v>
      </c>
      <c r="BX273" s="21">
        <v>0</v>
      </c>
      <c r="BY273" s="21">
        <v>0</v>
      </c>
      <c r="BZ273" s="21">
        <v>0</v>
      </c>
      <c r="CA273" s="21">
        <v>0</v>
      </c>
      <c r="CB273" s="21">
        <v>75.260000000000005</v>
      </c>
      <c r="CC273" s="23"/>
      <c r="CE273" s="21">
        <v>162.05000000000001</v>
      </c>
      <c r="CG273" s="21">
        <v>0</v>
      </c>
      <c r="CH273" s="21">
        <v>0</v>
      </c>
      <c r="CI273" s="21">
        <v>0</v>
      </c>
      <c r="CJ273" s="21">
        <v>0</v>
      </c>
      <c r="CK273" s="21">
        <v>0</v>
      </c>
      <c r="CL273" s="21">
        <v>0</v>
      </c>
      <c r="CM273" s="21">
        <v>0</v>
      </c>
      <c r="CN273" s="21">
        <v>0</v>
      </c>
      <c r="CO273" s="21">
        <v>0</v>
      </c>
      <c r="CP273" s="21">
        <v>0.4</v>
      </c>
      <c r="CQ273" s="21">
        <v>0.16</v>
      </c>
    </row>
    <row r="274" spans="1:95" s="21" customFormat="1" ht="15" x14ac:dyDescent="0.25">
      <c r="A274" s="21" t="s">
        <v>233</v>
      </c>
      <c r="B274" s="22" t="s">
        <v>234</v>
      </c>
      <c r="C274" s="23" t="str">
        <f>"250"</f>
        <v>250</v>
      </c>
      <c r="D274" s="23">
        <v>1.86</v>
      </c>
      <c r="E274" s="23">
        <v>0.02</v>
      </c>
      <c r="F274" s="23">
        <v>3.1</v>
      </c>
      <c r="G274" s="23">
        <v>0</v>
      </c>
      <c r="H274" s="23">
        <v>12.63</v>
      </c>
      <c r="I274" s="23">
        <v>82.743953999999988</v>
      </c>
      <c r="J274" s="21">
        <v>2.19</v>
      </c>
      <c r="K274" s="21">
        <v>0.1</v>
      </c>
      <c r="L274" s="21">
        <v>0.05</v>
      </c>
      <c r="M274" s="21">
        <v>0</v>
      </c>
      <c r="N274" s="21">
        <v>3.28</v>
      </c>
      <c r="O274" s="21">
        <v>7.42</v>
      </c>
      <c r="P274" s="21">
        <v>1.93</v>
      </c>
      <c r="Q274" s="21">
        <v>0</v>
      </c>
      <c r="R274" s="21">
        <v>0</v>
      </c>
      <c r="S274" s="21">
        <v>0.22</v>
      </c>
      <c r="T274" s="21">
        <v>1.2</v>
      </c>
      <c r="U274" s="21">
        <v>112.96</v>
      </c>
      <c r="V274" s="21">
        <v>386.14</v>
      </c>
      <c r="W274" s="21">
        <v>22.52</v>
      </c>
      <c r="X274" s="21">
        <v>20.54</v>
      </c>
      <c r="Y274" s="21">
        <v>48.7</v>
      </c>
      <c r="Z274" s="21">
        <v>0.77</v>
      </c>
      <c r="AA274" s="21">
        <v>23.6</v>
      </c>
      <c r="AB274" s="21">
        <v>1127.8800000000001</v>
      </c>
      <c r="AC274" s="21">
        <v>232.22</v>
      </c>
      <c r="AD274" s="21">
        <v>0.19</v>
      </c>
      <c r="AE274" s="21">
        <v>7.0000000000000007E-2</v>
      </c>
      <c r="AF274" s="21">
        <v>0.05</v>
      </c>
      <c r="AG274" s="21">
        <v>0.82</v>
      </c>
      <c r="AH274" s="21">
        <v>1.35</v>
      </c>
      <c r="AI274" s="21">
        <v>8.52</v>
      </c>
      <c r="AJ274" s="21">
        <v>0</v>
      </c>
      <c r="AK274" s="21">
        <v>41.4</v>
      </c>
      <c r="AL274" s="21">
        <v>44.79</v>
      </c>
      <c r="AM274" s="21">
        <v>61.23</v>
      </c>
      <c r="AN274" s="21">
        <v>64.209999999999994</v>
      </c>
      <c r="AO274" s="21">
        <v>12.88</v>
      </c>
      <c r="AP274" s="21">
        <v>44.49</v>
      </c>
      <c r="AQ274" s="21">
        <v>16.43</v>
      </c>
      <c r="AR274" s="21">
        <v>45.32</v>
      </c>
      <c r="AS274" s="21">
        <v>58.88</v>
      </c>
      <c r="AT274" s="21">
        <v>126.61</v>
      </c>
      <c r="AU274" s="21">
        <v>119.51</v>
      </c>
      <c r="AV274" s="21">
        <v>19.62</v>
      </c>
      <c r="AW274" s="21">
        <v>45.28</v>
      </c>
      <c r="AX274" s="21">
        <v>215.68</v>
      </c>
      <c r="AY274" s="21">
        <v>0</v>
      </c>
      <c r="AZ274" s="21">
        <v>42.38</v>
      </c>
      <c r="BA274" s="21">
        <v>42.14</v>
      </c>
      <c r="BB274" s="21">
        <v>35.130000000000003</v>
      </c>
      <c r="BC274" s="21">
        <v>13.98</v>
      </c>
      <c r="BD274" s="21">
        <v>0.15</v>
      </c>
      <c r="BE274" s="21">
        <v>0.03</v>
      </c>
      <c r="BF274" s="21">
        <v>0.03</v>
      </c>
      <c r="BG274" s="21">
        <v>7.0000000000000007E-2</v>
      </c>
      <c r="BH274" s="21">
        <v>0.09</v>
      </c>
      <c r="BI274" s="21">
        <v>0.31</v>
      </c>
      <c r="BJ274" s="21">
        <v>0</v>
      </c>
      <c r="BK274" s="21">
        <v>1</v>
      </c>
      <c r="BL274" s="21">
        <v>0</v>
      </c>
      <c r="BM274" s="21">
        <v>0.3</v>
      </c>
      <c r="BN274" s="21">
        <v>0</v>
      </c>
      <c r="BO274" s="21">
        <v>0</v>
      </c>
      <c r="BP274" s="21">
        <v>0</v>
      </c>
      <c r="BQ274" s="21">
        <v>0.03</v>
      </c>
      <c r="BR274" s="21">
        <v>0.11</v>
      </c>
      <c r="BS274" s="21">
        <v>0.97</v>
      </c>
      <c r="BT274" s="21">
        <v>0</v>
      </c>
      <c r="BU274" s="21">
        <v>0</v>
      </c>
      <c r="BV274" s="21">
        <v>0.08</v>
      </c>
      <c r="BW274" s="21">
        <v>0</v>
      </c>
      <c r="BX274" s="21">
        <v>0</v>
      </c>
      <c r="BY274" s="21">
        <v>0</v>
      </c>
      <c r="BZ274" s="21">
        <v>0</v>
      </c>
      <c r="CA274" s="21">
        <v>0</v>
      </c>
      <c r="CB274" s="21">
        <v>272.13</v>
      </c>
      <c r="CC274" s="23"/>
      <c r="CE274" s="21">
        <v>211.58</v>
      </c>
      <c r="CG274" s="21">
        <v>0</v>
      </c>
      <c r="CH274" s="21">
        <v>0</v>
      </c>
      <c r="CI274" s="21">
        <v>0</v>
      </c>
      <c r="CJ274" s="21">
        <v>0</v>
      </c>
      <c r="CK274" s="21">
        <v>0</v>
      </c>
      <c r="CL274" s="21">
        <v>0</v>
      </c>
      <c r="CM274" s="21">
        <v>0</v>
      </c>
      <c r="CN274" s="21">
        <v>0</v>
      </c>
      <c r="CO274" s="21">
        <v>0</v>
      </c>
      <c r="CP274" s="21">
        <v>0</v>
      </c>
      <c r="CQ274" s="21">
        <v>0.2</v>
      </c>
    </row>
    <row r="275" spans="1:95" s="21" customFormat="1" ht="15" x14ac:dyDescent="0.25">
      <c r="A275" s="21" t="s">
        <v>235</v>
      </c>
      <c r="B275" s="22" t="s">
        <v>236</v>
      </c>
      <c r="C275" s="23" t="str">
        <f>"280"</f>
        <v>280</v>
      </c>
      <c r="D275" s="23">
        <v>16.8</v>
      </c>
      <c r="E275" s="23">
        <v>13.55</v>
      </c>
      <c r="F275" s="23">
        <v>22.39</v>
      </c>
      <c r="G275" s="23">
        <v>7.06</v>
      </c>
      <c r="H275" s="23">
        <v>28.37</v>
      </c>
      <c r="I275" s="23">
        <v>379.67293673599892</v>
      </c>
      <c r="J275" s="21">
        <v>11.16</v>
      </c>
      <c r="K275" s="21">
        <v>4.95</v>
      </c>
      <c r="L275" s="21">
        <v>0</v>
      </c>
      <c r="M275" s="21">
        <v>0</v>
      </c>
      <c r="N275" s="21">
        <v>4</v>
      </c>
      <c r="O275" s="21">
        <v>21.76</v>
      </c>
      <c r="P275" s="21">
        <v>2.61</v>
      </c>
      <c r="Q275" s="21">
        <v>0</v>
      </c>
      <c r="R275" s="21">
        <v>0</v>
      </c>
      <c r="S275" s="21">
        <v>0.43</v>
      </c>
      <c r="T275" s="21">
        <v>3.24</v>
      </c>
      <c r="U275" s="21">
        <v>91.06</v>
      </c>
      <c r="V275" s="21">
        <v>1275.28</v>
      </c>
      <c r="W275" s="21">
        <v>31.89</v>
      </c>
      <c r="X275" s="21">
        <v>64.989999999999995</v>
      </c>
      <c r="Y275" s="21">
        <v>335.34</v>
      </c>
      <c r="Z275" s="21">
        <v>4.95</v>
      </c>
      <c r="AA275" s="21">
        <v>0</v>
      </c>
      <c r="AB275" s="21">
        <v>71.53</v>
      </c>
      <c r="AC275" s="21">
        <v>15.99</v>
      </c>
      <c r="AD275" s="21">
        <v>4.1500000000000004</v>
      </c>
      <c r="AE275" s="21">
        <v>0.15</v>
      </c>
      <c r="AF275" s="21">
        <v>0.21</v>
      </c>
      <c r="AG275" s="21">
        <v>6.23</v>
      </c>
      <c r="AH275" s="21">
        <v>14.55</v>
      </c>
      <c r="AI275" s="21">
        <v>3.58</v>
      </c>
      <c r="AJ275" s="21">
        <v>0</v>
      </c>
      <c r="AK275" s="21">
        <v>1358.13</v>
      </c>
      <c r="AL275" s="21">
        <v>1056.08</v>
      </c>
      <c r="AM275" s="21">
        <v>1959.71</v>
      </c>
      <c r="AN275" s="21">
        <v>2115.7399999999998</v>
      </c>
      <c r="AO275" s="21">
        <v>582.87</v>
      </c>
      <c r="AP275" s="21">
        <v>1082.9100000000001</v>
      </c>
      <c r="AQ275" s="21">
        <v>296.73</v>
      </c>
      <c r="AR275" s="21">
        <v>1074.1099999999999</v>
      </c>
      <c r="AS275" s="21">
        <v>1470.1</v>
      </c>
      <c r="AT275" s="21">
        <v>1559.81</v>
      </c>
      <c r="AU275" s="21">
        <v>2362.5100000000002</v>
      </c>
      <c r="AV275" s="21">
        <v>927.22</v>
      </c>
      <c r="AW275" s="21">
        <v>1255.58</v>
      </c>
      <c r="AX275" s="21">
        <v>4239.12</v>
      </c>
      <c r="AY275" s="21">
        <v>370.6</v>
      </c>
      <c r="AZ275" s="21">
        <v>917.94</v>
      </c>
      <c r="BA275" s="21">
        <v>1035.0899999999999</v>
      </c>
      <c r="BB275" s="21">
        <v>883.43</v>
      </c>
      <c r="BC275" s="21">
        <v>349.43</v>
      </c>
      <c r="BD275" s="21">
        <v>0</v>
      </c>
      <c r="BE275" s="21">
        <v>0</v>
      </c>
      <c r="BF275" s="21">
        <v>0</v>
      </c>
      <c r="BG275" s="21">
        <v>0</v>
      </c>
      <c r="BH275" s="21">
        <v>0</v>
      </c>
      <c r="BI275" s="21">
        <v>0</v>
      </c>
      <c r="BJ275" s="21">
        <v>0</v>
      </c>
      <c r="BK275" s="21">
        <v>0.5</v>
      </c>
      <c r="BL275" s="21">
        <v>0</v>
      </c>
      <c r="BM275" s="21">
        <v>0.28999999999999998</v>
      </c>
      <c r="BN275" s="21">
        <v>0.02</v>
      </c>
      <c r="BO275" s="21">
        <v>0.05</v>
      </c>
      <c r="BP275" s="21">
        <v>0</v>
      </c>
      <c r="BQ275" s="21">
        <v>0</v>
      </c>
      <c r="BR275" s="21">
        <v>0.01</v>
      </c>
      <c r="BS275" s="21">
        <v>1.76</v>
      </c>
      <c r="BT275" s="21">
        <v>0</v>
      </c>
      <c r="BU275" s="21">
        <v>0</v>
      </c>
      <c r="BV275" s="21">
        <v>3.96</v>
      </c>
      <c r="BW275" s="21">
        <v>0</v>
      </c>
      <c r="BX275" s="21">
        <v>0</v>
      </c>
      <c r="BY275" s="21">
        <v>0</v>
      </c>
      <c r="BZ275" s="21">
        <v>0</v>
      </c>
      <c r="CA275" s="21">
        <v>0</v>
      </c>
      <c r="CB275" s="21">
        <v>230.1</v>
      </c>
      <c r="CC275" s="23"/>
      <c r="CE275" s="21">
        <v>11.92</v>
      </c>
      <c r="CG275" s="21">
        <v>0</v>
      </c>
      <c r="CH275" s="21">
        <v>0</v>
      </c>
      <c r="CI275" s="21">
        <v>0</v>
      </c>
      <c r="CJ275" s="21">
        <v>0</v>
      </c>
      <c r="CK275" s="21">
        <v>0</v>
      </c>
      <c r="CL275" s="21">
        <v>0</v>
      </c>
      <c r="CM275" s="21">
        <v>0</v>
      </c>
      <c r="CN275" s="21">
        <v>0</v>
      </c>
      <c r="CO275" s="21">
        <v>0</v>
      </c>
      <c r="CP275" s="21">
        <v>0</v>
      </c>
      <c r="CQ275" s="21">
        <v>0</v>
      </c>
    </row>
    <row r="276" spans="1:95" s="21" customFormat="1" ht="15" x14ac:dyDescent="0.25">
      <c r="A276" s="21" t="s">
        <v>108</v>
      </c>
      <c r="B276" s="22" t="s">
        <v>237</v>
      </c>
      <c r="C276" s="23" t="str">
        <f>"200"</f>
        <v>200</v>
      </c>
      <c r="D276" s="23">
        <v>0</v>
      </c>
      <c r="E276" s="23">
        <v>0</v>
      </c>
      <c r="F276" s="23">
        <v>0</v>
      </c>
      <c r="G276" s="23">
        <v>0</v>
      </c>
      <c r="H276" s="23">
        <v>16.93</v>
      </c>
      <c r="I276" s="23">
        <v>65.738399999999999</v>
      </c>
      <c r="J276" s="21">
        <v>0</v>
      </c>
      <c r="K276" s="21">
        <v>0</v>
      </c>
      <c r="L276" s="21">
        <v>0</v>
      </c>
      <c r="M276" s="21">
        <v>0</v>
      </c>
      <c r="N276" s="21">
        <v>12.19</v>
      </c>
      <c r="O276" s="21">
        <v>4.7300000000000004</v>
      </c>
      <c r="P276" s="21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0</v>
      </c>
      <c r="W276" s="21">
        <v>0</v>
      </c>
      <c r="X276" s="21">
        <v>0</v>
      </c>
      <c r="Y276" s="21">
        <v>0</v>
      </c>
      <c r="Z276" s="21">
        <v>0</v>
      </c>
      <c r="AA276" s="21">
        <v>72</v>
      </c>
      <c r="AB276" s="21">
        <v>0</v>
      </c>
      <c r="AC276" s="21">
        <v>0</v>
      </c>
      <c r="AD276" s="21">
        <v>0</v>
      </c>
      <c r="AE276" s="21">
        <v>0.22</v>
      </c>
      <c r="AF276" s="21">
        <v>0.27</v>
      </c>
      <c r="AG276" s="21">
        <v>2.4</v>
      </c>
      <c r="AH276" s="21">
        <v>0</v>
      </c>
      <c r="AI276" s="21">
        <v>8</v>
      </c>
      <c r="AJ276" s="21">
        <v>0</v>
      </c>
      <c r="AK276" s="21">
        <v>0</v>
      </c>
      <c r="AL276" s="21">
        <v>0</v>
      </c>
      <c r="AM276" s="21">
        <v>0</v>
      </c>
      <c r="AN276" s="21">
        <v>0</v>
      </c>
      <c r="AO276" s="21">
        <v>0</v>
      </c>
      <c r="AP276" s="21">
        <v>0</v>
      </c>
      <c r="AQ276" s="21">
        <v>0</v>
      </c>
      <c r="AR276" s="21">
        <v>0</v>
      </c>
      <c r="AS276" s="21">
        <v>0</v>
      </c>
      <c r="AT276" s="21">
        <v>0</v>
      </c>
      <c r="AU276" s="21">
        <v>0</v>
      </c>
      <c r="AV276" s="21">
        <v>0</v>
      </c>
      <c r="AW276" s="21">
        <v>0</v>
      </c>
      <c r="AX276" s="21">
        <v>0</v>
      </c>
      <c r="AY276" s="21">
        <v>0</v>
      </c>
      <c r="AZ276" s="21">
        <v>0</v>
      </c>
      <c r="BA276" s="21">
        <v>0</v>
      </c>
      <c r="BB276" s="21">
        <v>0</v>
      </c>
      <c r="BC276" s="21">
        <v>0</v>
      </c>
      <c r="BD276" s="21">
        <v>0</v>
      </c>
      <c r="BE276" s="21">
        <v>0</v>
      </c>
      <c r="BF276" s="21">
        <v>0</v>
      </c>
      <c r="BG276" s="21">
        <v>0</v>
      </c>
      <c r="BH276" s="21">
        <v>0</v>
      </c>
      <c r="BI276" s="21">
        <v>0</v>
      </c>
      <c r="BJ276" s="21">
        <v>0</v>
      </c>
      <c r="BK276" s="21">
        <v>0</v>
      </c>
      <c r="BL276" s="21">
        <v>0</v>
      </c>
      <c r="BM276" s="21">
        <v>0</v>
      </c>
      <c r="BN276" s="21">
        <v>0</v>
      </c>
      <c r="BO276" s="21">
        <v>0</v>
      </c>
      <c r="BP276" s="21">
        <v>0</v>
      </c>
      <c r="BQ276" s="21">
        <v>0</v>
      </c>
      <c r="BR276" s="21">
        <v>0</v>
      </c>
      <c r="BS276" s="21">
        <v>0</v>
      </c>
      <c r="BT276" s="21">
        <v>0</v>
      </c>
      <c r="BU276" s="21">
        <v>0</v>
      </c>
      <c r="BV276" s="21">
        <v>0</v>
      </c>
      <c r="BW276" s="21">
        <v>0</v>
      </c>
      <c r="BX276" s="21">
        <v>0</v>
      </c>
      <c r="BY276" s="21">
        <v>0</v>
      </c>
      <c r="BZ276" s="21">
        <v>0</v>
      </c>
      <c r="CA276" s="21">
        <v>0</v>
      </c>
      <c r="CB276" s="21">
        <v>200</v>
      </c>
      <c r="CC276" s="23"/>
      <c r="CE276" s="21">
        <v>72</v>
      </c>
      <c r="CG276" s="21">
        <v>0</v>
      </c>
      <c r="CH276" s="21">
        <v>0</v>
      </c>
      <c r="CI276" s="21">
        <v>0</v>
      </c>
      <c r="CJ276" s="21">
        <v>0</v>
      </c>
      <c r="CK276" s="21">
        <v>0</v>
      </c>
      <c r="CL276" s="21">
        <v>0</v>
      </c>
      <c r="CM276" s="21">
        <v>0</v>
      </c>
      <c r="CN276" s="21">
        <v>0</v>
      </c>
      <c r="CO276" s="21">
        <v>0</v>
      </c>
      <c r="CP276" s="21">
        <v>0</v>
      </c>
      <c r="CQ276" s="21">
        <v>0</v>
      </c>
    </row>
    <row r="277" spans="1:95" s="21" customFormat="1" ht="15" x14ac:dyDescent="0.25">
      <c r="A277" s="21" t="s">
        <v>109</v>
      </c>
      <c r="B277" s="22" t="s">
        <v>131</v>
      </c>
      <c r="C277" s="23" t="str">
        <f>"105"</f>
        <v>105</v>
      </c>
      <c r="D277" s="23">
        <v>1.34</v>
      </c>
      <c r="E277" s="23">
        <v>0</v>
      </c>
      <c r="F277" s="23">
        <v>0.65</v>
      </c>
      <c r="G277" s="23">
        <v>0</v>
      </c>
      <c r="H277" s="23">
        <v>19.64</v>
      </c>
      <c r="I277" s="23">
        <v>92.961749999999995</v>
      </c>
      <c r="J277" s="21">
        <v>0.21</v>
      </c>
      <c r="K277" s="21">
        <v>0</v>
      </c>
      <c r="L277" s="21">
        <v>0</v>
      </c>
      <c r="M277" s="21">
        <v>0</v>
      </c>
      <c r="N277" s="21">
        <v>0.5</v>
      </c>
      <c r="O277" s="21">
        <v>18.28</v>
      </c>
      <c r="P277" s="21">
        <v>0.86</v>
      </c>
      <c r="Q277" s="21">
        <v>0</v>
      </c>
      <c r="R277" s="21">
        <v>0</v>
      </c>
      <c r="S277" s="21">
        <v>1.05</v>
      </c>
      <c r="T277" s="21">
        <v>0</v>
      </c>
      <c r="U277" s="21">
        <v>640.5</v>
      </c>
      <c r="V277" s="21">
        <v>257.25</v>
      </c>
      <c r="W277" s="21">
        <v>36.75</v>
      </c>
      <c r="X277" s="21">
        <v>49.35</v>
      </c>
      <c r="Y277" s="21">
        <v>165.9</v>
      </c>
      <c r="Z277" s="21">
        <v>4.0999999999999996</v>
      </c>
      <c r="AA277" s="21">
        <v>0</v>
      </c>
      <c r="AB277" s="21">
        <v>5.25</v>
      </c>
      <c r="AC277" s="21">
        <v>1.05</v>
      </c>
      <c r="AD277" s="21">
        <v>1.47</v>
      </c>
      <c r="AE277" s="21">
        <v>0.19</v>
      </c>
      <c r="AF277" s="21">
        <v>0.08</v>
      </c>
      <c r="AG277" s="21">
        <v>0.74</v>
      </c>
      <c r="AH277" s="21">
        <v>2.1</v>
      </c>
      <c r="AI277" s="21">
        <v>0</v>
      </c>
      <c r="AJ277" s="21">
        <v>0</v>
      </c>
      <c r="AK277" s="21">
        <v>338.1</v>
      </c>
      <c r="AL277" s="21">
        <v>260.39999999999998</v>
      </c>
      <c r="AM277" s="21">
        <v>448.35</v>
      </c>
      <c r="AN277" s="21">
        <v>234.15</v>
      </c>
      <c r="AO277" s="21">
        <v>97.65</v>
      </c>
      <c r="AP277" s="21">
        <v>207.9</v>
      </c>
      <c r="AQ277" s="21">
        <v>84</v>
      </c>
      <c r="AR277" s="21">
        <v>389.55</v>
      </c>
      <c r="AS277" s="21">
        <v>311.85000000000002</v>
      </c>
      <c r="AT277" s="21">
        <v>305.55</v>
      </c>
      <c r="AU277" s="21">
        <v>487.2</v>
      </c>
      <c r="AV277" s="21">
        <v>130.19999999999999</v>
      </c>
      <c r="AW277" s="21">
        <v>325.5</v>
      </c>
      <c r="AX277" s="21">
        <v>1605.45</v>
      </c>
      <c r="AY277" s="21">
        <v>0</v>
      </c>
      <c r="AZ277" s="21">
        <v>552.29999999999995</v>
      </c>
      <c r="BA277" s="21">
        <v>305.55</v>
      </c>
      <c r="BB277" s="21">
        <v>189</v>
      </c>
      <c r="BC277" s="21">
        <v>136.5</v>
      </c>
      <c r="BD277" s="21">
        <v>0</v>
      </c>
      <c r="BE277" s="21">
        <v>0</v>
      </c>
      <c r="BF277" s="21">
        <v>0</v>
      </c>
      <c r="BG277" s="21">
        <v>0</v>
      </c>
      <c r="BH277" s="21">
        <v>0</v>
      </c>
      <c r="BI277" s="21">
        <v>0</v>
      </c>
      <c r="BJ277" s="21">
        <v>0</v>
      </c>
      <c r="BK277" s="21">
        <v>0.15</v>
      </c>
      <c r="BL277" s="21">
        <v>0</v>
      </c>
      <c r="BM277" s="21">
        <v>0.01</v>
      </c>
      <c r="BN277" s="21">
        <v>0.02</v>
      </c>
      <c r="BO277" s="21">
        <v>0</v>
      </c>
      <c r="BP277" s="21">
        <v>0</v>
      </c>
      <c r="BQ277" s="21">
        <v>0</v>
      </c>
      <c r="BR277" s="21">
        <v>0.01</v>
      </c>
      <c r="BS277" s="21">
        <v>0.12</v>
      </c>
      <c r="BT277" s="21">
        <v>0</v>
      </c>
      <c r="BU277" s="21">
        <v>0</v>
      </c>
      <c r="BV277" s="21">
        <v>0.5</v>
      </c>
      <c r="BW277" s="21">
        <v>0.08</v>
      </c>
      <c r="BX277" s="21">
        <v>0</v>
      </c>
      <c r="BY277" s="21">
        <v>0</v>
      </c>
      <c r="BZ277" s="21">
        <v>0</v>
      </c>
      <c r="CA277" s="21">
        <v>0</v>
      </c>
      <c r="CB277" s="21">
        <v>49.35</v>
      </c>
      <c r="CC277" s="23"/>
      <c r="CE277" s="21">
        <v>0.88</v>
      </c>
      <c r="CG277" s="21">
        <v>0</v>
      </c>
      <c r="CH277" s="21">
        <v>0</v>
      </c>
      <c r="CI277" s="21">
        <v>0</v>
      </c>
      <c r="CJ277" s="21">
        <v>0</v>
      </c>
      <c r="CK277" s="21">
        <v>0</v>
      </c>
      <c r="CL277" s="21">
        <v>0</v>
      </c>
      <c r="CM277" s="21">
        <v>0</v>
      </c>
      <c r="CN277" s="21">
        <v>0</v>
      </c>
      <c r="CO277" s="21">
        <v>0</v>
      </c>
      <c r="CP277" s="21">
        <v>0</v>
      </c>
      <c r="CQ277" s="21">
        <v>0</v>
      </c>
    </row>
    <row r="278" spans="1:95" s="18" customFormat="1" ht="15" x14ac:dyDescent="0.25">
      <c r="A278" s="18" t="s">
        <v>104</v>
      </c>
      <c r="B278" s="19" t="s">
        <v>238</v>
      </c>
      <c r="C278" s="20" t="str">
        <f>"45"</f>
        <v>45</v>
      </c>
      <c r="D278" s="20">
        <v>3.56</v>
      </c>
      <c r="E278" s="20">
        <v>0</v>
      </c>
      <c r="F278" s="20">
        <v>0.45</v>
      </c>
      <c r="G278" s="20">
        <v>0</v>
      </c>
      <c r="H278" s="20">
        <v>23.22</v>
      </c>
      <c r="I278" s="20">
        <v>110.47499999999999</v>
      </c>
      <c r="J278" s="18">
        <v>0.09</v>
      </c>
      <c r="K278" s="18">
        <v>0</v>
      </c>
      <c r="L278" s="18">
        <v>0.09</v>
      </c>
      <c r="M278" s="18">
        <v>0</v>
      </c>
      <c r="N278" s="18">
        <v>0.95</v>
      </c>
      <c r="O278" s="18">
        <v>20.79</v>
      </c>
      <c r="P278" s="18">
        <v>1.49</v>
      </c>
      <c r="Q278" s="18">
        <v>0</v>
      </c>
      <c r="R278" s="18">
        <v>0</v>
      </c>
      <c r="S278" s="18">
        <v>0.14000000000000001</v>
      </c>
      <c r="T278" s="18">
        <v>0.68</v>
      </c>
      <c r="U278" s="18">
        <v>0</v>
      </c>
      <c r="V278" s="18">
        <v>59.85</v>
      </c>
      <c r="W278" s="18">
        <v>10.35</v>
      </c>
      <c r="X278" s="18">
        <v>14.85</v>
      </c>
      <c r="Y278" s="18">
        <v>39.15</v>
      </c>
      <c r="Z278" s="18">
        <v>0.9</v>
      </c>
      <c r="AA278" s="18">
        <v>0</v>
      </c>
      <c r="AB278" s="18">
        <v>0</v>
      </c>
      <c r="AC278" s="18">
        <v>0</v>
      </c>
      <c r="AD278" s="18">
        <v>0.59</v>
      </c>
      <c r="AE278" s="18">
        <v>7.0000000000000007E-2</v>
      </c>
      <c r="AF278" s="18">
        <v>0.03</v>
      </c>
      <c r="AG278" s="18">
        <v>0.72</v>
      </c>
      <c r="AH278" s="18">
        <v>1.4</v>
      </c>
      <c r="AI278" s="18">
        <v>0</v>
      </c>
      <c r="AJ278" s="18">
        <v>0</v>
      </c>
      <c r="AK278" s="18">
        <v>0</v>
      </c>
      <c r="AL278" s="18">
        <v>0</v>
      </c>
      <c r="AM278" s="18">
        <v>0</v>
      </c>
      <c r="AN278" s="18">
        <v>0</v>
      </c>
      <c r="AO278" s="18">
        <v>0</v>
      </c>
      <c r="AP278" s="18">
        <v>0</v>
      </c>
      <c r="AQ278" s="18">
        <v>0</v>
      </c>
      <c r="AR278" s="18">
        <v>0</v>
      </c>
      <c r="AS278" s="18">
        <v>0</v>
      </c>
      <c r="AT278" s="18">
        <v>0</v>
      </c>
      <c r="AU278" s="18">
        <v>0</v>
      </c>
      <c r="AV278" s="18">
        <v>0</v>
      </c>
      <c r="AW278" s="18">
        <v>0</v>
      </c>
      <c r="AX278" s="18">
        <v>0</v>
      </c>
      <c r="AY278" s="18">
        <v>0</v>
      </c>
      <c r="AZ278" s="18">
        <v>0</v>
      </c>
      <c r="BA278" s="18">
        <v>0</v>
      </c>
      <c r="BB278" s="18">
        <v>0</v>
      </c>
      <c r="BC278" s="18">
        <v>0</v>
      </c>
      <c r="BD278" s="18">
        <v>0</v>
      </c>
      <c r="BE278" s="18">
        <v>0</v>
      </c>
      <c r="BF278" s="18">
        <v>0</v>
      </c>
      <c r="BG278" s="18">
        <v>0</v>
      </c>
      <c r="BH278" s="18">
        <v>0</v>
      </c>
      <c r="BI278" s="18">
        <v>0</v>
      </c>
      <c r="BJ278" s="18">
        <v>0</v>
      </c>
      <c r="BK278" s="18">
        <v>0</v>
      </c>
      <c r="BL278" s="18">
        <v>0</v>
      </c>
      <c r="BM278" s="18">
        <v>0</v>
      </c>
      <c r="BN278" s="18">
        <v>0</v>
      </c>
      <c r="BO278" s="18">
        <v>0</v>
      </c>
      <c r="BP278" s="18">
        <v>0</v>
      </c>
      <c r="BQ278" s="18">
        <v>0</v>
      </c>
      <c r="BR278" s="18">
        <v>0</v>
      </c>
      <c r="BS278" s="18">
        <v>0</v>
      </c>
      <c r="BT278" s="18">
        <v>0</v>
      </c>
      <c r="BU278" s="18">
        <v>0</v>
      </c>
      <c r="BV278" s="18">
        <v>0</v>
      </c>
      <c r="BW278" s="18">
        <v>0</v>
      </c>
      <c r="BX278" s="18">
        <v>0</v>
      </c>
      <c r="BY278" s="18">
        <v>0</v>
      </c>
      <c r="BZ278" s="18">
        <v>0</v>
      </c>
      <c r="CA278" s="18">
        <v>0</v>
      </c>
      <c r="CB278" s="18">
        <v>16.97</v>
      </c>
      <c r="CC278" s="20"/>
      <c r="CE278" s="18">
        <v>0</v>
      </c>
      <c r="CG278" s="18">
        <v>0</v>
      </c>
      <c r="CH278" s="18">
        <v>0</v>
      </c>
      <c r="CI278" s="18">
        <v>0</v>
      </c>
      <c r="CJ278" s="18">
        <v>0</v>
      </c>
      <c r="CK278" s="18">
        <v>0</v>
      </c>
      <c r="CL278" s="18">
        <v>0</v>
      </c>
      <c r="CM278" s="18">
        <v>0</v>
      </c>
      <c r="CN278" s="18">
        <v>0</v>
      </c>
      <c r="CO278" s="18">
        <v>0</v>
      </c>
      <c r="CP278" s="18">
        <v>0</v>
      </c>
      <c r="CQ278" s="18">
        <v>0</v>
      </c>
    </row>
    <row r="279" spans="1:95" s="26" customFormat="1" ht="15" x14ac:dyDescent="0.25">
      <c r="A279" s="5"/>
      <c r="B279" s="24" t="s">
        <v>91</v>
      </c>
      <c r="C279" s="25"/>
      <c r="D279" s="25">
        <v>27.97</v>
      </c>
      <c r="E279" s="25">
        <v>16.899999999999999</v>
      </c>
      <c r="F279" s="25">
        <v>30.31</v>
      </c>
      <c r="G279" s="25">
        <v>7.06</v>
      </c>
      <c r="H279" s="25">
        <v>108.25</v>
      </c>
      <c r="I279" s="25">
        <v>810.24</v>
      </c>
      <c r="J279" s="26">
        <v>14.01</v>
      </c>
      <c r="K279" s="26">
        <v>5.05</v>
      </c>
      <c r="L279" s="26">
        <v>0.14000000000000001</v>
      </c>
      <c r="M279" s="26">
        <v>0</v>
      </c>
      <c r="N279" s="26">
        <v>24.48</v>
      </c>
      <c r="O279" s="26">
        <v>75.489999999999995</v>
      </c>
      <c r="P279" s="26">
        <v>8.27</v>
      </c>
      <c r="Q279" s="26">
        <v>0</v>
      </c>
      <c r="R279" s="26">
        <v>0</v>
      </c>
      <c r="S279" s="26">
        <v>2.14</v>
      </c>
      <c r="T279" s="26">
        <v>8.8699999999999992</v>
      </c>
      <c r="U279" s="26">
        <v>2048.5100000000002</v>
      </c>
      <c r="V279" s="26">
        <v>2224.83</v>
      </c>
      <c r="W279" s="26">
        <v>138.19999999999999</v>
      </c>
      <c r="X279" s="26">
        <v>171.96</v>
      </c>
      <c r="Y279" s="26">
        <v>673.7</v>
      </c>
      <c r="Z279" s="26">
        <v>11.52</v>
      </c>
      <c r="AA279" s="26">
        <v>99.52</v>
      </c>
      <c r="AB279" s="26">
        <v>2153.46</v>
      </c>
      <c r="AC279" s="26">
        <v>414.61</v>
      </c>
      <c r="AD279" s="26">
        <v>6.72</v>
      </c>
      <c r="AE279" s="26">
        <v>0.74</v>
      </c>
      <c r="AF279" s="26">
        <v>0.7</v>
      </c>
      <c r="AG279" s="26">
        <v>11.62</v>
      </c>
      <c r="AH279" s="26">
        <v>20.86</v>
      </c>
      <c r="AI279" s="26">
        <v>29.35</v>
      </c>
      <c r="AJ279" s="26">
        <v>0</v>
      </c>
      <c r="AK279" s="26">
        <v>1747.23</v>
      </c>
      <c r="AL279" s="26">
        <v>1371.08</v>
      </c>
      <c r="AM279" s="26">
        <v>2480.63</v>
      </c>
      <c r="AN279" s="26">
        <v>2427.91</v>
      </c>
      <c r="AO279" s="26">
        <v>696.45</v>
      </c>
      <c r="AP279" s="26">
        <v>1344.05</v>
      </c>
      <c r="AQ279" s="26">
        <v>399.32</v>
      </c>
      <c r="AR279" s="26">
        <v>1516.7</v>
      </c>
      <c r="AS279" s="26">
        <v>1849.3</v>
      </c>
      <c r="AT279" s="26">
        <v>2003.79</v>
      </c>
      <c r="AU279" s="26">
        <v>3018.38</v>
      </c>
      <c r="AV279" s="26">
        <v>1079.81</v>
      </c>
      <c r="AW279" s="26">
        <v>1633.11</v>
      </c>
      <c r="AX279" s="26">
        <v>6110.92</v>
      </c>
      <c r="AY279" s="26">
        <v>370.6</v>
      </c>
      <c r="AZ279" s="26">
        <v>1520.5</v>
      </c>
      <c r="BA279" s="26">
        <v>1392.78</v>
      </c>
      <c r="BB279" s="26">
        <v>1114.8499999999999</v>
      </c>
      <c r="BC279" s="26">
        <v>502.61</v>
      </c>
      <c r="BD279" s="26">
        <v>0.15</v>
      </c>
      <c r="BE279" s="26">
        <v>0.03</v>
      </c>
      <c r="BF279" s="26">
        <v>0.03</v>
      </c>
      <c r="BG279" s="26">
        <v>7.0000000000000007E-2</v>
      </c>
      <c r="BH279" s="26">
        <v>0.09</v>
      </c>
      <c r="BI279" s="26">
        <v>0.31</v>
      </c>
      <c r="BJ279" s="26">
        <v>0</v>
      </c>
      <c r="BK279" s="26">
        <v>1.65</v>
      </c>
      <c r="BL279" s="26">
        <v>0</v>
      </c>
      <c r="BM279" s="26">
        <v>0.6</v>
      </c>
      <c r="BN279" s="26">
        <v>0.04</v>
      </c>
      <c r="BO279" s="26">
        <v>0.05</v>
      </c>
      <c r="BP279" s="26">
        <v>0</v>
      </c>
      <c r="BQ279" s="26">
        <v>0.03</v>
      </c>
      <c r="BR279" s="26">
        <v>0.13</v>
      </c>
      <c r="BS279" s="26">
        <v>2.85</v>
      </c>
      <c r="BT279" s="26">
        <v>0</v>
      </c>
      <c r="BU279" s="26">
        <v>0</v>
      </c>
      <c r="BV279" s="26">
        <v>4.55</v>
      </c>
      <c r="BW279" s="26">
        <v>0.09</v>
      </c>
      <c r="BX279" s="26">
        <v>0</v>
      </c>
      <c r="BY279" s="26">
        <v>0</v>
      </c>
      <c r="BZ279" s="26">
        <v>0</v>
      </c>
      <c r="CA279" s="26">
        <v>0</v>
      </c>
      <c r="CB279" s="26">
        <v>843.81</v>
      </c>
      <c r="CC279" s="25"/>
      <c r="CD279" s="26" t="e">
        <f>$I$29/$I$44*100</f>
        <v>#DIV/0!</v>
      </c>
      <c r="CE279" s="26">
        <v>458.43</v>
      </c>
      <c r="CG279" s="26">
        <v>0</v>
      </c>
      <c r="CH279" s="26">
        <v>0</v>
      </c>
      <c r="CI279" s="26">
        <v>0</v>
      </c>
      <c r="CJ279" s="26">
        <v>0</v>
      </c>
      <c r="CK279" s="26">
        <v>0</v>
      </c>
      <c r="CL279" s="26">
        <v>0</v>
      </c>
      <c r="CM279" s="26">
        <v>0</v>
      </c>
      <c r="CN279" s="26">
        <v>0</v>
      </c>
      <c r="CO279" s="26">
        <v>0</v>
      </c>
      <c r="CP279" s="26">
        <v>0.4</v>
      </c>
      <c r="CQ279" s="26">
        <v>0.36</v>
      </c>
    </row>
    <row r="280" spans="1:95" s="5" customFormat="1" ht="15" x14ac:dyDescent="0.25">
      <c r="A280" s="13"/>
      <c r="B280" s="17" t="s">
        <v>92</v>
      </c>
      <c r="C280" s="11"/>
      <c r="D280" s="11"/>
      <c r="E280" s="11"/>
      <c r="F280" s="11"/>
      <c r="G280" s="11"/>
      <c r="H280" s="11"/>
      <c r="I280" s="11"/>
      <c r="CC280" s="11"/>
    </row>
    <row r="281" spans="1:95" s="21" customFormat="1" ht="15" x14ac:dyDescent="0.25">
      <c r="A281" s="18" t="s">
        <v>104</v>
      </c>
      <c r="B281" s="22" t="s">
        <v>130</v>
      </c>
      <c r="C281" s="23" t="str">
        <f>"65"</f>
        <v>65</v>
      </c>
      <c r="D281" s="23">
        <v>1.82</v>
      </c>
      <c r="E281" s="23">
        <v>0</v>
      </c>
      <c r="F281" s="23">
        <v>0.1</v>
      </c>
      <c r="G281" s="23">
        <v>0</v>
      </c>
      <c r="H281" s="23">
        <v>23.95</v>
      </c>
      <c r="I281" s="23">
        <v>104.67079999999999</v>
      </c>
      <c r="J281" s="21">
        <v>0.13</v>
      </c>
      <c r="K281" s="21">
        <v>0</v>
      </c>
      <c r="L281" s="21">
        <v>0</v>
      </c>
      <c r="M281" s="21">
        <v>0</v>
      </c>
      <c r="N281" s="21">
        <v>0.42</v>
      </c>
      <c r="O281" s="21">
        <v>22.49</v>
      </c>
      <c r="P281" s="21">
        <v>1.04</v>
      </c>
      <c r="Q281" s="21">
        <v>0</v>
      </c>
      <c r="R281" s="21">
        <v>0</v>
      </c>
      <c r="S281" s="21">
        <v>0.2</v>
      </c>
      <c r="T281" s="21">
        <v>1.1100000000000001</v>
      </c>
      <c r="U281" s="21">
        <v>324.35000000000002</v>
      </c>
      <c r="V281" s="21">
        <v>60.45</v>
      </c>
      <c r="W281" s="21">
        <v>13</v>
      </c>
      <c r="X281" s="21">
        <v>9.1</v>
      </c>
      <c r="Y281" s="21">
        <v>42.25</v>
      </c>
      <c r="Z281" s="21">
        <v>0.72</v>
      </c>
      <c r="AA281" s="21">
        <v>0</v>
      </c>
      <c r="AB281" s="21">
        <v>0</v>
      </c>
      <c r="AC281" s="21">
        <v>0</v>
      </c>
      <c r="AD281" s="21">
        <v>0.72</v>
      </c>
      <c r="AE281" s="21">
        <v>7.0000000000000007E-2</v>
      </c>
      <c r="AF281" s="21">
        <v>0.02</v>
      </c>
      <c r="AG281" s="21">
        <v>0.59</v>
      </c>
      <c r="AH281" s="21">
        <v>1.43</v>
      </c>
      <c r="AI281" s="21">
        <v>0</v>
      </c>
      <c r="AJ281" s="21">
        <v>0</v>
      </c>
      <c r="AK281" s="21">
        <v>226.2</v>
      </c>
      <c r="AL281" s="21">
        <v>206.7</v>
      </c>
      <c r="AM281" s="21">
        <v>386.1</v>
      </c>
      <c r="AN281" s="21">
        <v>122.85</v>
      </c>
      <c r="AO281" s="21">
        <v>74.099999999999994</v>
      </c>
      <c r="AP281" s="21">
        <v>150.15</v>
      </c>
      <c r="AQ281" s="21">
        <v>48.1</v>
      </c>
      <c r="AR281" s="21">
        <v>239.2</v>
      </c>
      <c r="AS281" s="21">
        <v>157.94999999999999</v>
      </c>
      <c r="AT281" s="21">
        <v>191.75</v>
      </c>
      <c r="AU281" s="21">
        <v>163.80000000000001</v>
      </c>
      <c r="AV281" s="21">
        <v>96.2</v>
      </c>
      <c r="AW281" s="21">
        <v>167.7</v>
      </c>
      <c r="AX281" s="21">
        <v>1465.1</v>
      </c>
      <c r="AY281" s="21">
        <v>0</v>
      </c>
      <c r="AZ281" s="21">
        <v>460.85</v>
      </c>
      <c r="BA281" s="21">
        <v>239.2</v>
      </c>
      <c r="BB281" s="21">
        <v>121.55</v>
      </c>
      <c r="BC281" s="21">
        <v>95.55</v>
      </c>
      <c r="BD281" s="21">
        <v>0</v>
      </c>
      <c r="BE281" s="21">
        <v>0</v>
      </c>
      <c r="BF281" s="21">
        <v>0</v>
      </c>
      <c r="BG281" s="21">
        <v>0</v>
      </c>
      <c r="BH281" s="21">
        <v>0</v>
      </c>
      <c r="BI281" s="21">
        <v>7.0000000000000007E-2</v>
      </c>
      <c r="BJ281" s="21">
        <v>0</v>
      </c>
      <c r="BK281" s="21">
        <v>0.01</v>
      </c>
      <c r="BL281" s="21">
        <v>0</v>
      </c>
      <c r="BM281" s="21">
        <v>0</v>
      </c>
      <c r="BN281" s="21">
        <v>0.06</v>
      </c>
      <c r="BO281" s="21">
        <v>0</v>
      </c>
      <c r="BP281" s="21">
        <v>0</v>
      </c>
      <c r="BQ281" s="21">
        <v>0</v>
      </c>
      <c r="BR281" s="21">
        <v>0.01</v>
      </c>
      <c r="BS281" s="21">
        <v>0.05</v>
      </c>
      <c r="BT281" s="21">
        <v>0</v>
      </c>
      <c r="BU281" s="21">
        <v>0</v>
      </c>
      <c r="BV281" s="21">
        <v>0.23</v>
      </c>
      <c r="BW281" s="21">
        <v>0.01</v>
      </c>
      <c r="BX281" s="21">
        <v>0</v>
      </c>
      <c r="BY281" s="21">
        <v>0</v>
      </c>
      <c r="BZ281" s="21">
        <v>0</v>
      </c>
      <c r="CA281" s="21">
        <v>0</v>
      </c>
      <c r="CB281" s="21">
        <v>24.57</v>
      </c>
      <c r="CC281" s="23"/>
      <c r="CE281" s="21">
        <v>0</v>
      </c>
      <c r="CG281" s="21">
        <v>0</v>
      </c>
      <c r="CH281" s="21">
        <v>0</v>
      </c>
      <c r="CI281" s="21">
        <v>0</v>
      </c>
      <c r="CJ281" s="21">
        <v>0</v>
      </c>
      <c r="CK281" s="21">
        <v>0</v>
      </c>
      <c r="CL281" s="21">
        <v>0</v>
      </c>
      <c r="CM281" s="21">
        <v>0</v>
      </c>
      <c r="CN281" s="21">
        <v>0</v>
      </c>
      <c r="CO281" s="21">
        <v>0</v>
      </c>
      <c r="CP281" s="21">
        <v>0</v>
      </c>
      <c r="CQ281" s="21">
        <v>0</v>
      </c>
    </row>
    <row r="282" spans="1:95" s="21" customFormat="1" ht="15" x14ac:dyDescent="0.25">
      <c r="A282" s="21" t="s">
        <v>101</v>
      </c>
      <c r="B282" s="22" t="s">
        <v>239</v>
      </c>
      <c r="C282" s="23" t="str">
        <f>"20"</f>
        <v>20</v>
      </c>
      <c r="D282" s="23">
        <v>5.26</v>
      </c>
      <c r="E282" s="23">
        <v>5.26</v>
      </c>
      <c r="F282" s="23">
        <v>5.32</v>
      </c>
      <c r="G282" s="23">
        <v>0</v>
      </c>
      <c r="H282" s="23">
        <v>0</v>
      </c>
      <c r="I282" s="23">
        <v>70.12</v>
      </c>
      <c r="J282" s="21">
        <v>3.06</v>
      </c>
      <c r="K282" s="21">
        <v>0</v>
      </c>
      <c r="L282" s="21">
        <v>3.06</v>
      </c>
      <c r="M282" s="21">
        <v>0</v>
      </c>
      <c r="N282" s="21">
        <v>0</v>
      </c>
      <c r="O282" s="21">
        <v>0</v>
      </c>
      <c r="P282" s="21">
        <v>0</v>
      </c>
      <c r="Q282" s="21">
        <v>0</v>
      </c>
      <c r="R282" s="21">
        <v>0</v>
      </c>
      <c r="S282" s="21">
        <v>0.4</v>
      </c>
      <c r="T282" s="21">
        <v>0.86</v>
      </c>
      <c r="U282" s="21">
        <v>0</v>
      </c>
      <c r="V282" s="21">
        <v>20</v>
      </c>
      <c r="W282" s="21">
        <v>200</v>
      </c>
      <c r="X282" s="21">
        <v>11</v>
      </c>
      <c r="Y282" s="21">
        <v>120</v>
      </c>
      <c r="Z282" s="21">
        <v>0.14000000000000001</v>
      </c>
      <c r="AA282" s="21">
        <v>42</v>
      </c>
      <c r="AB282" s="21">
        <v>34</v>
      </c>
      <c r="AC282" s="21">
        <v>47.6</v>
      </c>
      <c r="AD282" s="21">
        <v>0.08</v>
      </c>
      <c r="AE282" s="21">
        <v>0.01</v>
      </c>
      <c r="AF282" s="21">
        <v>0.08</v>
      </c>
      <c r="AG282" s="21">
        <v>0.04</v>
      </c>
      <c r="AH282" s="21">
        <v>1.36</v>
      </c>
      <c r="AI282" s="21">
        <v>0.14000000000000001</v>
      </c>
      <c r="AJ282" s="21">
        <v>0</v>
      </c>
      <c r="AK282" s="21">
        <v>314</v>
      </c>
      <c r="AL282" s="21">
        <v>234</v>
      </c>
      <c r="AM282" s="21">
        <v>460</v>
      </c>
      <c r="AN282" s="21">
        <v>316</v>
      </c>
      <c r="AO282" s="21">
        <v>112</v>
      </c>
      <c r="AP282" s="21">
        <v>190</v>
      </c>
      <c r="AQ282" s="21">
        <v>140</v>
      </c>
      <c r="AR282" s="21">
        <v>268</v>
      </c>
      <c r="AS282" s="21">
        <v>152</v>
      </c>
      <c r="AT282" s="21">
        <v>174</v>
      </c>
      <c r="AU282" s="21">
        <v>312</v>
      </c>
      <c r="AV282" s="21">
        <v>140</v>
      </c>
      <c r="AW282" s="21">
        <v>102</v>
      </c>
      <c r="AX282" s="21">
        <v>1034</v>
      </c>
      <c r="AY282" s="21">
        <v>0</v>
      </c>
      <c r="AZ282" s="21">
        <v>546</v>
      </c>
      <c r="BA282" s="21">
        <v>258</v>
      </c>
      <c r="BB282" s="21">
        <v>278</v>
      </c>
      <c r="BC282" s="21">
        <v>43</v>
      </c>
      <c r="BD282" s="21">
        <v>0</v>
      </c>
      <c r="BE282" s="21">
        <v>0.02</v>
      </c>
      <c r="BF282" s="21">
        <v>0.08</v>
      </c>
      <c r="BG282" s="21">
        <v>0.22</v>
      </c>
      <c r="BH282" s="21">
        <v>0.26</v>
      </c>
      <c r="BI282" s="21">
        <v>0.67</v>
      </c>
      <c r="BJ282" s="21">
        <v>0.08</v>
      </c>
      <c r="BK282" s="21">
        <v>1.39</v>
      </c>
      <c r="BL282" s="21">
        <v>0.02</v>
      </c>
      <c r="BM282" s="21">
        <v>0.31</v>
      </c>
      <c r="BN282" s="21">
        <v>0.02</v>
      </c>
      <c r="BO282" s="21">
        <v>0</v>
      </c>
      <c r="BP282" s="21">
        <v>0</v>
      </c>
      <c r="BQ282" s="21">
        <v>0</v>
      </c>
      <c r="BR282" s="21">
        <v>0.14000000000000001</v>
      </c>
      <c r="BS282" s="21">
        <v>1.04</v>
      </c>
      <c r="BT282" s="21">
        <v>0</v>
      </c>
      <c r="BU282" s="21">
        <v>0</v>
      </c>
      <c r="BV282" s="21">
        <v>0.14000000000000001</v>
      </c>
      <c r="BW282" s="21">
        <v>0</v>
      </c>
      <c r="BX282" s="21">
        <v>0</v>
      </c>
      <c r="BY282" s="21">
        <v>0</v>
      </c>
      <c r="BZ282" s="21">
        <v>0</v>
      </c>
      <c r="CA282" s="21">
        <v>0</v>
      </c>
      <c r="CB282" s="21">
        <v>8.16</v>
      </c>
      <c r="CC282" s="23"/>
      <c r="CE282" s="21">
        <v>47.67</v>
      </c>
      <c r="CG282" s="21">
        <v>0</v>
      </c>
      <c r="CH282" s="21">
        <v>0</v>
      </c>
      <c r="CI282" s="21">
        <v>0</v>
      </c>
      <c r="CJ282" s="21">
        <v>0</v>
      </c>
      <c r="CK282" s="21">
        <v>0</v>
      </c>
      <c r="CL282" s="21">
        <v>0</v>
      </c>
      <c r="CM282" s="21">
        <v>0</v>
      </c>
      <c r="CN282" s="21">
        <v>0</v>
      </c>
      <c r="CO282" s="21">
        <v>0</v>
      </c>
      <c r="CP282" s="21">
        <v>0</v>
      </c>
      <c r="CQ282" s="21">
        <v>0</v>
      </c>
    </row>
    <row r="283" spans="1:95" s="21" customFormat="1" ht="15" x14ac:dyDescent="0.25">
      <c r="A283" s="18"/>
      <c r="B283" s="22" t="s">
        <v>240</v>
      </c>
      <c r="C283" s="23" t="str">
        <f>"100"</f>
        <v>100</v>
      </c>
      <c r="D283" s="23">
        <v>0.4</v>
      </c>
      <c r="E283" s="23">
        <v>0</v>
      </c>
      <c r="F283" s="23">
        <v>0.3</v>
      </c>
      <c r="G283" s="23">
        <v>0</v>
      </c>
      <c r="H283" s="23">
        <v>13.1</v>
      </c>
      <c r="I283" s="23">
        <v>50.69</v>
      </c>
      <c r="J283" s="21">
        <v>0</v>
      </c>
      <c r="K283" s="21">
        <v>0</v>
      </c>
      <c r="L283" s="21">
        <v>0</v>
      </c>
      <c r="M283" s="21">
        <v>0</v>
      </c>
      <c r="N283" s="21">
        <v>9.8000000000000007</v>
      </c>
      <c r="O283" s="21">
        <v>0.5</v>
      </c>
      <c r="P283" s="21">
        <v>2.8</v>
      </c>
      <c r="Q283" s="21">
        <v>0</v>
      </c>
      <c r="R283" s="21">
        <v>0</v>
      </c>
      <c r="S283" s="21">
        <v>0.5</v>
      </c>
      <c r="T283" s="21">
        <v>0.7</v>
      </c>
      <c r="U283" s="21">
        <v>0</v>
      </c>
      <c r="V283" s="21">
        <v>155</v>
      </c>
      <c r="W283" s="21">
        <v>19</v>
      </c>
      <c r="X283" s="21">
        <v>12</v>
      </c>
      <c r="Y283" s="21">
        <v>16</v>
      </c>
      <c r="Z283" s="21">
        <v>2.2999999999999998</v>
      </c>
      <c r="AA283" s="21">
        <v>0</v>
      </c>
      <c r="AB283" s="21">
        <v>10</v>
      </c>
      <c r="AC283" s="21">
        <v>2</v>
      </c>
      <c r="AD283" s="21">
        <v>0.4</v>
      </c>
      <c r="AE283" s="21">
        <v>0.02</v>
      </c>
      <c r="AF283" s="21">
        <v>0.03</v>
      </c>
      <c r="AG283" s="21">
        <v>0.1</v>
      </c>
      <c r="AH283" s="21">
        <v>0.2</v>
      </c>
      <c r="AI283" s="21">
        <v>5</v>
      </c>
      <c r="AJ283" s="21">
        <v>0</v>
      </c>
      <c r="AK283" s="21">
        <v>25</v>
      </c>
      <c r="AL283" s="21">
        <v>25</v>
      </c>
      <c r="AM283" s="21">
        <v>23</v>
      </c>
      <c r="AN283" s="21">
        <v>25</v>
      </c>
      <c r="AO283" s="21">
        <v>5</v>
      </c>
      <c r="AP283" s="21">
        <v>28</v>
      </c>
      <c r="AQ283" s="21">
        <v>5</v>
      </c>
      <c r="AR283" s="21">
        <v>31</v>
      </c>
      <c r="AS283" s="21">
        <v>14</v>
      </c>
      <c r="AT283" s="21">
        <v>21</v>
      </c>
      <c r="AU283" s="21">
        <v>140</v>
      </c>
      <c r="AV283" s="21">
        <v>9</v>
      </c>
      <c r="AW283" s="21">
        <v>8</v>
      </c>
      <c r="AX283" s="21">
        <v>27</v>
      </c>
      <c r="AY283" s="21">
        <v>0</v>
      </c>
      <c r="AZ283" s="21">
        <v>7</v>
      </c>
      <c r="BA283" s="21">
        <v>16</v>
      </c>
      <c r="BB283" s="21">
        <v>12</v>
      </c>
      <c r="BC283" s="21">
        <v>3</v>
      </c>
      <c r="BD283" s="21">
        <v>0</v>
      </c>
      <c r="BE283" s="21">
        <v>0</v>
      </c>
      <c r="BF283" s="21">
        <v>0</v>
      </c>
      <c r="BG283" s="21">
        <v>0</v>
      </c>
      <c r="BH283" s="21">
        <v>0</v>
      </c>
      <c r="BI283" s="21">
        <v>0</v>
      </c>
      <c r="BJ283" s="21">
        <v>0</v>
      </c>
      <c r="BK283" s="21">
        <v>0</v>
      </c>
      <c r="BL283" s="21">
        <v>0</v>
      </c>
      <c r="BM283" s="21">
        <v>0</v>
      </c>
      <c r="BN283" s="21">
        <v>0</v>
      </c>
      <c r="BO283" s="21">
        <v>0</v>
      </c>
      <c r="BP283" s="21">
        <v>0</v>
      </c>
      <c r="BQ283" s="21">
        <v>0</v>
      </c>
      <c r="BR283" s="21">
        <v>0</v>
      </c>
      <c r="BS283" s="21">
        <v>0</v>
      </c>
      <c r="BT283" s="21">
        <v>0</v>
      </c>
      <c r="BU283" s="21">
        <v>0</v>
      </c>
      <c r="BV283" s="21">
        <v>0</v>
      </c>
      <c r="BW283" s="21">
        <v>0</v>
      </c>
      <c r="BX283" s="21">
        <v>0</v>
      </c>
      <c r="BY283" s="21">
        <v>0</v>
      </c>
      <c r="BZ283" s="21">
        <v>0</v>
      </c>
      <c r="CA283" s="21">
        <v>0</v>
      </c>
      <c r="CB283" s="21">
        <v>85</v>
      </c>
      <c r="CC283" s="23"/>
      <c r="CE283" s="21">
        <v>1.67</v>
      </c>
      <c r="CG283" s="21">
        <v>0</v>
      </c>
      <c r="CH283" s="21">
        <v>0</v>
      </c>
      <c r="CI283" s="21">
        <v>0</v>
      </c>
      <c r="CJ283" s="21">
        <v>0</v>
      </c>
      <c r="CK283" s="21">
        <v>0</v>
      </c>
      <c r="CL283" s="21">
        <v>0</v>
      </c>
      <c r="CM283" s="21">
        <v>0</v>
      </c>
      <c r="CN283" s="21">
        <v>0</v>
      </c>
      <c r="CO283" s="21">
        <v>0</v>
      </c>
      <c r="CP283" s="21">
        <v>0</v>
      </c>
      <c r="CQ283" s="21">
        <v>0</v>
      </c>
    </row>
    <row r="284" spans="1:95" s="18" customFormat="1" ht="15" x14ac:dyDescent="0.25">
      <c r="A284" s="27"/>
      <c r="B284" s="19" t="s">
        <v>172</v>
      </c>
      <c r="C284" s="20" t="str">
        <f>"200"</f>
        <v>200</v>
      </c>
      <c r="D284" s="20">
        <v>0.6</v>
      </c>
      <c r="E284" s="20">
        <v>0</v>
      </c>
      <c r="F284" s="20">
        <v>0</v>
      </c>
      <c r="G284" s="20">
        <v>0</v>
      </c>
      <c r="H284" s="20">
        <v>34</v>
      </c>
      <c r="I284" s="20">
        <v>132.56</v>
      </c>
      <c r="J284" s="18">
        <v>0</v>
      </c>
      <c r="K284" s="18">
        <v>0</v>
      </c>
      <c r="L284" s="18">
        <v>0</v>
      </c>
      <c r="M284" s="18">
        <v>0</v>
      </c>
      <c r="N284" s="18">
        <v>31.8</v>
      </c>
      <c r="O284" s="18">
        <v>1.2</v>
      </c>
      <c r="P284" s="18">
        <v>1</v>
      </c>
      <c r="Q284" s="18">
        <v>0</v>
      </c>
      <c r="R284" s="18">
        <v>0</v>
      </c>
      <c r="S284" s="18">
        <v>0.8</v>
      </c>
      <c r="T284" s="18">
        <v>0.6</v>
      </c>
      <c r="U284" s="18">
        <v>12</v>
      </c>
      <c r="V284" s="18">
        <v>304</v>
      </c>
      <c r="W284" s="18">
        <v>10</v>
      </c>
      <c r="X284" s="18">
        <v>24</v>
      </c>
      <c r="Y284" s="18">
        <v>30</v>
      </c>
      <c r="Z284" s="18">
        <v>0.4</v>
      </c>
      <c r="AA284" s="18">
        <v>0</v>
      </c>
      <c r="AB284" s="18">
        <v>600</v>
      </c>
      <c r="AC284" s="18">
        <v>100</v>
      </c>
      <c r="AD284" s="18">
        <v>1.6</v>
      </c>
      <c r="AE284" s="18">
        <v>0.04</v>
      </c>
      <c r="AF284" s="18">
        <v>0.08</v>
      </c>
      <c r="AG284" s="18">
        <v>1.2</v>
      </c>
      <c r="AH284" s="18">
        <v>1.2</v>
      </c>
      <c r="AI284" s="18">
        <v>1.2</v>
      </c>
      <c r="AJ284" s="18">
        <v>0</v>
      </c>
      <c r="AK284" s="18">
        <v>0</v>
      </c>
      <c r="AL284" s="18">
        <v>0</v>
      </c>
      <c r="AM284" s="18">
        <v>0</v>
      </c>
      <c r="AN284" s="18">
        <v>0</v>
      </c>
      <c r="AO284" s="18">
        <v>0</v>
      </c>
      <c r="AP284" s="18">
        <v>0</v>
      </c>
      <c r="AQ284" s="18">
        <v>0</v>
      </c>
      <c r="AR284" s="18">
        <v>0</v>
      </c>
      <c r="AS284" s="18">
        <v>0</v>
      </c>
      <c r="AT284" s="18">
        <v>0</v>
      </c>
      <c r="AU284" s="18">
        <v>0</v>
      </c>
      <c r="AV284" s="18">
        <v>0</v>
      </c>
      <c r="AW284" s="18">
        <v>0</v>
      </c>
      <c r="AX284" s="18">
        <v>0</v>
      </c>
      <c r="AY284" s="18">
        <v>0</v>
      </c>
      <c r="AZ284" s="18">
        <v>0</v>
      </c>
      <c r="BA284" s="18">
        <v>0</v>
      </c>
      <c r="BB284" s="18">
        <v>0</v>
      </c>
      <c r="BC284" s="18">
        <v>0</v>
      </c>
      <c r="BD284" s="18">
        <v>0</v>
      </c>
      <c r="BE284" s="18">
        <v>0</v>
      </c>
      <c r="BF284" s="18">
        <v>0</v>
      </c>
      <c r="BG284" s="18">
        <v>0</v>
      </c>
      <c r="BH284" s="18">
        <v>0</v>
      </c>
      <c r="BI284" s="18">
        <v>0</v>
      </c>
      <c r="BJ284" s="18">
        <v>0</v>
      </c>
      <c r="BK284" s="18">
        <v>0</v>
      </c>
      <c r="BL284" s="18">
        <v>0</v>
      </c>
      <c r="BM284" s="18">
        <v>0</v>
      </c>
      <c r="BN284" s="18">
        <v>0</v>
      </c>
      <c r="BO284" s="18">
        <v>0</v>
      </c>
      <c r="BP284" s="18">
        <v>0</v>
      </c>
      <c r="BQ284" s="18">
        <v>0</v>
      </c>
      <c r="BR284" s="18">
        <v>0</v>
      </c>
      <c r="BS284" s="18">
        <v>0</v>
      </c>
      <c r="BT284" s="18">
        <v>0</v>
      </c>
      <c r="BU284" s="18">
        <v>0</v>
      </c>
      <c r="BV284" s="18">
        <v>0</v>
      </c>
      <c r="BW284" s="18">
        <v>0</v>
      </c>
      <c r="BX284" s="18">
        <v>0</v>
      </c>
      <c r="BY284" s="18">
        <v>0</v>
      </c>
      <c r="BZ284" s="18">
        <v>0</v>
      </c>
      <c r="CA284" s="18">
        <v>0</v>
      </c>
      <c r="CB284" s="18">
        <v>164</v>
      </c>
      <c r="CC284" s="20"/>
      <c r="CE284" s="18">
        <v>100</v>
      </c>
      <c r="CG284" s="18">
        <v>0</v>
      </c>
      <c r="CH284" s="18">
        <v>0</v>
      </c>
      <c r="CI284" s="18">
        <v>0</v>
      </c>
      <c r="CJ284" s="18">
        <v>0</v>
      </c>
      <c r="CK284" s="18">
        <v>0</v>
      </c>
      <c r="CL284" s="18">
        <v>0</v>
      </c>
      <c r="CM284" s="18">
        <v>0</v>
      </c>
      <c r="CN284" s="18">
        <v>0</v>
      </c>
      <c r="CO284" s="18">
        <v>0</v>
      </c>
      <c r="CP284" s="18">
        <v>0</v>
      </c>
      <c r="CQ284" s="18">
        <v>0</v>
      </c>
    </row>
    <row r="285" spans="1:95" s="26" customFormat="1" ht="15" x14ac:dyDescent="0.25">
      <c r="A285" s="5"/>
      <c r="B285" s="24" t="s">
        <v>94</v>
      </c>
      <c r="C285" s="25"/>
      <c r="D285" s="25">
        <v>8.08</v>
      </c>
      <c r="E285" s="25">
        <v>5.26</v>
      </c>
      <c r="F285" s="25">
        <v>5.72</v>
      </c>
      <c r="G285" s="25">
        <v>0</v>
      </c>
      <c r="H285" s="25">
        <v>71.05</v>
      </c>
      <c r="I285" s="25">
        <v>358.04</v>
      </c>
      <c r="J285" s="26">
        <v>3.19</v>
      </c>
      <c r="K285" s="26">
        <v>0</v>
      </c>
      <c r="L285" s="26">
        <v>3.06</v>
      </c>
      <c r="M285" s="26">
        <v>0</v>
      </c>
      <c r="N285" s="26">
        <v>42.02</v>
      </c>
      <c r="O285" s="26">
        <v>24.19</v>
      </c>
      <c r="P285" s="26">
        <v>4.84</v>
      </c>
      <c r="Q285" s="26">
        <v>0</v>
      </c>
      <c r="R285" s="26">
        <v>0</v>
      </c>
      <c r="S285" s="26">
        <v>1.9</v>
      </c>
      <c r="T285" s="26">
        <v>3.27</v>
      </c>
      <c r="U285" s="26">
        <v>336.35</v>
      </c>
      <c r="V285" s="26">
        <v>539.45000000000005</v>
      </c>
      <c r="W285" s="26">
        <v>242</v>
      </c>
      <c r="X285" s="26">
        <v>56.1</v>
      </c>
      <c r="Y285" s="26">
        <v>208.25</v>
      </c>
      <c r="Z285" s="26">
        <v>3.56</v>
      </c>
      <c r="AA285" s="26">
        <v>42</v>
      </c>
      <c r="AB285" s="26">
        <v>644</v>
      </c>
      <c r="AC285" s="26">
        <v>149.6</v>
      </c>
      <c r="AD285" s="26">
        <v>2.8</v>
      </c>
      <c r="AE285" s="26">
        <v>0.14000000000000001</v>
      </c>
      <c r="AF285" s="26">
        <v>0.21</v>
      </c>
      <c r="AG285" s="26">
        <v>1.93</v>
      </c>
      <c r="AH285" s="26">
        <v>4.1900000000000004</v>
      </c>
      <c r="AI285" s="26">
        <v>6.34</v>
      </c>
      <c r="AJ285" s="26">
        <v>0</v>
      </c>
      <c r="AK285" s="26">
        <v>565.20000000000005</v>
      </c>
      <c r="AL285" s="26">
        <v>465.7</v>
      </c>
      <c r="AM285" s="26">
        <v>869.1</v>
      </c>
      <c r="AN285" s="26">
        <v>463.85</v>
      </c>
      <c r="AO285" s="26">
        <v>191.1</v>
      </c>
      <c r="AP285" s="26">
        <v>368.15</v>
      </c>
      <c r="AQ285" s="26">
        <v>193.1</v>
      </c>
      <c r="AR285" s="26">
        <v>538.20000000000005</v>
      </c>
      <c r="AS285" s="26">
        <v>323.95</v>
      </c>
      <c r="AT285" s="26">
        <v>386.75</v>
      </c>
      <c r="AU285" s="26">
        <v>615.79999999999995</v>
      </c>
      <c r="AV285" s="26">
        <v>245.2</v>
      </c>
      <c r="AW285" s="26">
        <v>277.7</v>
      </c>
      <c r="AX285" s="26">
        <v>2526.1</v>
      </c>
      <c r="AY285" s="26">
        <v>0</v>
      </c>
      <c r="AZ285" s="26">
        <v>1013.85</v>
      </c>
      <c r="BA285" s="26">
        <v>513.20000000000005</v>
      </c>
      <c r="BB285" s="26">
        <v>411.55</v>
      </c>
      <c r="BC285" s="26">
        <v>141.55000000000001</v>
      </c>
      <c r="BD285" s="26">
        <v>0</v>
      </c>
      <c r="BE285" s="26">
        <v>0.02</v>
      </c>
      <c r="BF285" s="26">
        <v>0.08</v>
      </c>
      <c r="BG285" s="26">
        <v>0.22</v>
      </c>
      <c r="BH285" s="26">
        <v>0.26</v>
      </c>
      <c r="BI285" s="26">
        <v>0.73</v>
      </c>
      <c r="BJ285" s="26">
        <v>0.08</v>
      </c>
      <c r="BK285" s="26">
        <v>1.4</v>
      </c>
      <c r="BL285" s="26">
        <v>0.02</v>
      </c>
      <c r="BM285" s="26">
        <v>0.31</v>
      </c>
      <c r="BN285" s="26">
        <v>0.08</v>
      </c>
      <c r="BO285" s="26">
        <v>0</v>
      </c>
      <c r="BP285" s="26">
        <v>0</v>
      </c>
      <c r="BQ285" s="26">
        <v>0</v>
      </c>
      <c r="BR285" s="26">
        <v>0.14000000000000001</v>
      </c>
      <c r="BS285" s="26">
        <v>1.0900000000000001</v>
      </c>
      <c r="BT285" s="26">
        <v>0</v>
      </c>
      <c r="BU285" s="26">
        <v>0</v>
      </c>
      <c r="BV285" s="26">
        <v>0.37</v>
      </c>
      <c r="BW285" s="26">
        <v>0.01</v>
      </c>
      <c r="BX285" s="26">
        <v>0</v>
      </c>
      <c r="BY285" s="26">
        <v>0</v>
      </c>
      <c r="BZ285" s="26">
        <v>0</v>
      </c>
      <c r="CA285" s="26">
        <v>0</v>
      </c>
      <c r="CB285" s="26">
        <v>281.73</v>
      </c>
      <c r="CC285" s="25"/>
      <c r="CD285" s="26" t="e">
        <f>$I$35/$I$44*100</f>
        <v>#DIV/0!</v>
      </c>
      <c r="CE285" s="26">
        <v>149.33000000000001</v>
      </c>
      <c r="CG285" s="26">
        <v>0</v>
      </c>
      <c r="CH285" s="26">
        <v>0</v>
      </c>
      <c r="CI285" s="26">
        <v>0</v>
      </c>
      <c r="CJ285" s="26">
        <v>0</v>
      </c>
      <c r="CK285" s="26">
        <v>0</v>
      </c>
      <c r="CL285" s="26">
        <v>0</v>
      </c>
      <c r="CM285" s="26">
        <v>0</v>
      </c>
      <c r="CN285" s="26">
        <v>0</v>
      </c>
      <c r="CO285" s="26">
        <v>0</v>
      </c>
      <c r="CP285" s="26">
        <v>0</v>
      </c>
      <c r="CQ285" s="26">
        <v>0</v>
      </c>
    </row>
    <row r="286" spans="1:95" s="5" customFormat="1" ht="15" x14ac:dyDescent="0.25">
      <c r="A286" s="13"/>
      <c r="B286" s="17" t="s">
        <v>95</v>
      </c>
      <c r="C286" s="11"/>
      <c r="D286" s="11"/>
      <c r="E286" s="11"/>
      <c r="F286" s="11"/>
      <c r="G286" s="11"/>
      <c r="H286" s="11"/>
      <c r="I286" s="11"/>
      <c r="CC286" s="11"/>
    </row>
    <row r="287" spans="1:95" s="21" customFormat="1" ht="15" x14ac:dyDescent="0.25">
      <c r="A287" s="18" t="s">
        <v>241</v>
      </c>
      <c r="B287" s="22" t="s">
        <v>242</v>
      </c>
      <c r="C287" s="23" t="str">
        <f>"90"</f>
        <v>90</v>
      </c>
      <c r="D287" s="23">
        <v>6.31</v>
      </c>
      <c r="E287" s="23">
        <v>6.43</v>
      </c>
      <c r="F287" s="23">
        <v>11.8</v>
      </c>
      <c r="G287" s="23">
        <v>0</v>
      </c>
      <c r="H287" s="23">
        <v>2.25</v>
      </c>
      <c r="I287" s="23">
        <v>140.37545215297499</v>
      </c>
      <c r="J287" s="21">
        <v>5.22</v>
      </c>
      <c r="K287" s="21">
        <v>0</v>
      </c>
      <c r="L287" s="21">
        <v>5.22</v>
      </c>
      <c r="M287" s="21">
        <v>0</v>
      </c>
      <c r="N287" s="21">
        <v>0.54</v>
      </c>
      <c r="O287" s="21">
        <v>1.63</v>
      </c>
      <c r="P287" s="21">
        <v>0.08</v>
      </c>
      <c r="Q287" s="21">
        <v>0</v>
      </c>
      <c r="R287" s="21">
        <v>0</v>
      </c>
      <c r="S287" s="21">
        <v>0.03</v>
      </c>
      <c r="T287" s="21">
        <v>1.82</v>
      </c>
      <c r="U287" s="21">
        <v>537.47</v>
      </c>
      <c r="V287" s="21">
        <v>123.35</v>
      </c>
      <c r="W287" s="21">
        <v>18.73</v>
      </c>
      <c r="X287" s="21">
        <v>9.08</v>
      </c>
      <c r="Y287" s="21">
        <v>78.17</v>
      </c>
      <c r="Z287" s="21">
        <v>1</v>
      </c>
      <c r="AA287" s="21">
        <v>4.05</v>
      </c>
      <c r="AB287" s="21">
        <v>20.16</v>
      </c>
      <c r="AC287" s="21">
        <v>3.6</v>
      </c>
      <c r="AD287" s="21">
        <v>0.31</v>
      </c>
      <c r="AE287" s="21">
        <v>0.02</v>
      </c>
      <c r="AF287" s="21">
        <v>0.05</v>
      </c>
      <c r="AG287" s="21">
        <v>1.29</v>
      </c>
      <c r="AH287" s="21">
        <v>2.85</v>
      </c>
      <c r="AI287" s="21">
        <v>0.22</v>
      </c>
      <c r="AJ287" s="21">
        <v>0</v>
      </c>
      <c r="AK287" s="21">
        <v>0</v>
      </c>
      <c r="AL287" s="21">
        <v>0</v>
      </c>
      <c r="AM287" s="21">
        <v>0</v>
      </c>
      <c r="AN287" s="21">
        <v>0</v>
      </c>
      <c r="AO287" s="21">
        <v>0</v>
      </c>
      <c r="AP287" s="21">
        <v>0</v>
      </c>
      <c r="AQ287" s="21">
        <v>0</v>
      </c>
      <c r="AR287" s="21">
        <v>0</v>
      </c>
      <c r="AS287" s="21">
        <v>0</v>
      </c>
      <c r="AT287" s="21">
        <v>0</v>
      </c>
      <c r="AU287" s="21">
        <v>0</v>
      </c>
      <c r="AV287" s="21">
        <v>0</v>
      </c>
      <c r="AW287" s="21">
        <v>0</v>
      </c>
      <c r="AX287" s="21">
        <v>0</v>
      </c>
      <c r="AY287" s="21">
        <v>0</v>
      </c>
      <c r="AZ287" s="21">
        <v>0</v>
      </c>
      <c r="BA287" s="21">
        <v>0</v>
      </c>
      <c r="BB287" s="21">
        <v>0</v>
      </c>
      <c r="BC287" s="21">
        <v>0</v>
      </c>
      <c r="BD287" s="21">
        <v>0</v>
      </c>
      <c r="BE287" s="21">
        <v>0</v>
      </c>
      <c r="BF287" s="21">
        <v>0</v>
      </c>
      <c r="BG287" s="21">
        <v>0</v>
      </c>
      <c r="BH287" s="21">
        <v>0</v>
      </c>
      <c r="BI287" s="21">
        <v>0</v>
      </c>
      <c r="BJ287" s="21">
        <v>0</v>
      </c>
      <c r="BK287" s="21">
        <v>0</v>
      </c>
      <c r="BL287" s="21">
        <v>0</v>
      </c>
      <c r="BM287" s="21">
        <v>0</v>
      </c>
      <c r="BN287" s="21">
        <v>0</v>
      </c>
      <c r="BO287" s="21">
        <v>0</v>
      </c>
      <c r="BP287" s="21">
        <v>0</v>
      </c>
      <c r="BQ287" s="21">
        <v>0</v>
      </c>
      <c r="BR287" s="21">
        <v>0</v>
      </c>
      <c r="BS287" s="21">
        <v>0</v>
      </c>
      <c r="BT287" s="21">
        <v>0</v>
      </c>
      <c r="BU287" s="21">
        <v>0</v>
      </c>
      <c r="BV287" s="21">
        <v>0</v>
      </c>
      <c r="BW287" s="21">
        <v>0</v>
      </c>
      <c r="BX287" s="21">
        <v>0</v>
      </c>
      <c r="BY287" s="21">
        <v>0</v>
      </c>
      <c r="BZ287" s="21">
        <v>0</v>
      </c>
      <c r="CA287" s="21">
        <v>0</v>
      </c>
      <c r="CB287" s="21">
        <v>40.32</v>
      </c>
      <c r="CC287" s="23"/>
      <c r="CE287" s="21">
        <v>7.41</v>
      </c>
      <c r="CG287" s="21">
        <v>0</v>
      </c>
      <c r="CH287" s="21">
        <v>0</v>
      </c>
      <c r="CI287" s="21">
        <v>0</v>
      </c>
      <c r="CJ287" s="21">
        <v>0</v>
      </c>
      <c r="CK287" s="21">
        <v>0</v>
      </c>
      <c r="CL287" s="21">
        <v>0</v>
      </c>
      <c r="CM287" s="21">
        <v>0</v>
      </c>
      <c r="CN287" s="21">
        <v>0</v>
      </c>
      <c r="CO287" s="21">
        <v>0</v>
      </c>
      <c r="CP287" s="21">
        <v>0</v>
      </c>
      <c r="CQ287" s="21">
        <v>0</v>
      </c>
    </row>
    <row r="288" spans="1:95" s="21" customFormat="1" ht="15" x14ac:dyDescent="0.25">
      <c r="A288" s="21" t="s">
        <v>169</v>
      </c>
      <c r="B288" s="22" t="s">
        <v>243</v>
      </c>
      <c r="C288" s="23" t="str">
        <f>"150"</f>
        <v>150</v>
      </c>
      <c r="D288" s="23">
        <v>5.45</v>
      </c>
      <c r="E288" s="23">
        <v>0.02</v>
      </c>
      <c r="F288" s="23">
        <v>3.26</v>
      </c>
      <c r="G288" s="23">
        <v>0</v>
      </c>
      <c r="H288" s="23">
        <v>35.1</v>
      </c>
      <c r="I288" s="23">
        <v>191.01331749999994</v>
      </c>
      <c r="J288" s="21">
        <v>2.34</v>
      </c>
      <c r="K288" s="21">
        <v>0.1</v>
      </c>
      <c r="L288" s="21">
        <v>0.11</v>
      </c>
      <c r="M288" s="21">
        <v>0</v>
      </c>
      <c r="N288" s="21">
        <v>0.99</v>
      </c>
      <c r="O288" s="21">
        <v>32.340000000000003</v>
      </c>
      <c r="P288" s="21">
        <v>1.77</v>
      </c>
      <c r="Q288" s="21">
        <v>0</v>
      </c>
      <c r="R288" s="21">
        <v>0</v>
      </c>
      <c r="S288" s="21">
        <v>0</v>
      </c>
      <c r="T288" s="21">
        <v>0.27</v>
      </c>
      <c r="U288" s="21">
        <v>1.87</v>
      </c>
      <c r="V288" s="21">
        <v>57.38</v>
      </c>
      <c r="W288" s="21">
        <v>9.2200000000000006</v>
      </c>
      <c r="X288" s="21">
        <v>7.31</v>
      </c>
      <c r="Y288" s="21">
        <v>40.43</v>
      </c>
      <c r="Z288" s="21">
        <v>0.74</v>
      </c>
      <c r="AA288" s="21">
        <v>14.75</v>
      </c>
      <c r="AB288" s="21">
        <v>12.67</v>
      </c>
      <c r="AC288" s="21">
        <v>27.21</v>
      </c>
      <c r="AD288" s="21">
        <v>0.83</v>
      </c>
      <c r="AE288" s="21">
        <v>0.06</v>
      </c>
      <c r="AF288" s="21">
        <v>0.02</v>
      </c>
      <c r="AG288" s="21">
        <v>0.5</v>
      </c>
      <c r="AH288" s="21">
        <v>1.53</v>
      </c>
      <c r="AI288" s="21">
        <v>0</v>
      </c>
      <c r="AJ288" s="21">
        <v>0</v>
      </c>
      <c r="AK288" s="21">
        <v>235.92</v>
      </c>
      <c r="AL288" s="21">
        <v>215.65</v>
      </c>
      <c r="AM288" s="21">
        <v>404.04</v>
      </c>
      <c r="AN288" s="21">
        <v>125.95</v>
      </c>
      <c r="AO288" s="21">
        <v>76.92</v>
      </c>
      <c r="AP288" s="21">
        <v>156.13</v>
      </c>
      <c r="AQ288" s="21">
        <v>50.9</v>
      </c>
      <c r="AR288" s="21">
        <v>250.73</v>
      </c>
      <c r="AS288" s="21">
        <v>165.69</v>
      </c>
      <c r="AT288" s="21">
        <v>200</v>
      </c>
      <c r="AU288" s="21">
        <v>171.17</v>
      </c>
      <c r="AV288" s="21">
        <v>100.55</v>
      </c>
      <c r="AW288" s="21">
        <v>175.29</v>
      </c>
      <c r="AX288" s="21">
        <v>1540.24</v>
      </c>
      <c r="AY288" s="21">
        <v>0</v>
      </c>
      <c r="AZ288" s="21">
        <v>485.3</v>
      </c>
      <c r="BA288" s="21">
        <v>251.04</v>
      </c>
      <c r="BB288" s="21">
        <v>125.87</v>
      </c>
      <c r="BC288" s="21">
        <v>99.92</v>
      </c>
      <c r="BD288" s="21">
        <v>0.14000000000000001</v>
      </c>
      <c r="BE288" s="21">
        <v>0.03</v>
      </c>
      <c r="BF288" s="21">
        <v>0.03</v>
      </c>
      <c r="BG288" s="21">
        <v>7.0000000000000007E-2</v>
      </c>
      <c r="BH288" s="21">
        <v>0.09</v>
      </c>
      <c r="BI288" s="21">
        <v>0.28999999999999998</v>
      </c>
      <c r="BJ288" s="21">
        <v>0</v>
      </c>
      <c r="BK288" s="21">
        <v>0.99</v>
      </c>
      <c r="BL288" s="21">
        <v>0</v>
      </c>
      <c r="BM288" s="21">
        <v>0.28000000000000003</v>
      </c>
      <c r="BN288" s="21">
        <v>0</v>
      </c>
      <c r="BO288" s="21">
        <v>0</v>
      </c>
      <c r="BP288" s="21">
        <v>0</v>
      </c>
      <c r="BQ288" s="21">
        <v>0.03</v>
      </c>
      <c r="BR288" s="21">
        <v>0.11</v>
      </c>
      <c r="BS288" s="21">
        <v>0.84</v>
      </c>
      <c r="BT288" s="21">
        <v>0</v>
      </c>
      <c r="BU288" s="21">
        <v>0</v>
      </c>
      <c r="BV288" s="21">
        <v>0.25</v>
      </c>
      <c r="BW288" s="21">
        <v>0.01</v>
      </c>
      <c r="BX288" s="21">
        <v>0</v>
      </c>
      <c r="BY288" s="21">
        <v>0</v>
      </c>
      <c r="BZ288" s="21">
        <v>0</v>
      </c>
      <c r="CA288" s="21">
        <v>0</v>
      </c>
      <c r="CB288" s="21">
        <v>7.49</v>
      </c>
      <c r="CC288" s="23"/>
      <c r="CE288" s="21">
        <v>16.86</v>
      </c>
      <c r="CG288" s="21">
        <v>0</v>
      </c>
      <c r="CH288" s="21">
        <v>0</v>
      </c>
      <c r="CI288" s="21">
        <v>0</v>
      </c>
      <c r="CJ288" s="21">
        <v>0</v>
      </c>
      <c r="CK288" s="21">
        <v>0</v>
      </c>
      <c r="CL288" s="21">
        <v>0</v>
      </c>
      <c r="CM288" s="21">
        <v>0</v>
      </c>
      <c r="CN288" s="21">
        <v>0</v>
      </c>
      <c r="CO288" s="21">
        <v>0</v>
      </c>
      <c r="CP288" s="21">
        <v>0</v>
      </c>
      <c r="CQ288" s="21">
        <v>0</v>
      </c>
    </row>
    <row r="289" spans="1:95" s="21" customFormat="1" ht="15" x14ac:dyDescent="0.25">
      <c r="A289" s="21" t="s">
        <v>108</v>
      </c>
      <c r="B289" s="22" t="s">
        <v>127</v>
      </c>
      <c r="C289" s="23" t="str">
        <f>"200"</f>
        <v>200</v>
      </c>
      <c r="D289" s="23">
        <v>0.44</v>
      </c>
      <c r="E289" s="23">
        <v>0</v>
      </c>
      <c r="F289" s="23">
        <v>0.1</v>
      </c>
      <c r="G289" s="23">
        <v>0.1</v>
      </c>
      <c r="H289" s="23">
        <v>9.67</v>
      </c>
      <c r="I289" s="23">
        <v>39.970020000000005</v>
      </c>
      <c r="J289" s="21">
        <v>0</v>
      </c>
      <c r="K289" s="21">
        <v>0</v>
      </c>
      <c r="L289" s="21">
        <v>0</v>
      </c>
      <c r="M289" s="21">
        <v>0</v>
      </c>
      <c r="N289" s="21">
        <v>9.35</v>
      </c>
      <c r="O289" s="21">
        <v>0</v>
      </c>
      <c r="P289" s="21">
        <v>0.33</v>
      </c>
      <c r="Q289" s="21">
        <v>0</v>
      </c>
      <c r="R289" s="21">
        <v>0</v>
      </c>
      <c r="S289" s="21">
        <v>0.4</v>
      </c>
      <c r="T289" s="21">
        <v>0.16</v>
      </c>
      <c r="U289" s="21">
        <v>0</v>
      </c>
      <c r="V289" s="21">
        <v>10.3</v>
      </c>
      <c r="W289" s="21">
        <v>2.73</v>
      </c>
      <c r="X289" s="21">
        <v>0.73</v>
      </c>
      <c r="Y289" s="21">
        <v>1.34</v>
      </c>
      <c r="Z289" s="21">
        <v>0.06</v>
      </c>
      <c r="AA289" s="21">
        <v>0</v>
      </c>
      <c r="AB289" s="21">
        <v>0.56000000000000005</v>
      </c>
      <c r="AC289" s="21">
        <v>0.14000000000000001</v>
      </c>
      <c r="AD289" s="21">
        <v>0.01</v>
      </c>
      <c r="AE289" s="21">
        <v>0</v>
      </c>
      <c r="AF289" s="21">
        <v>0</v>
      </c>
      <c r="AG289" s="21">
        <v>0.01</v>
      </c>
      <c r="AH289" s="21">
        <v>0.01</v>
      </c>
      <c r="AI289" s="21">
        <v>1.1200000000000001</v>
      </c>
      <c r="AJ289" s="21">
        <v>0</v>
      </c>
      <c r="AK289" s="21">
        <v>0</v>
      </c>
      <c r="AL289" s="21">
        <v>0</v>
      </c>
      <c r="AM289" s="21">
        <v>0</v>
      </c>
      <c r="AN289" s="21">
        <v>0</v>
      </c>
      <c r="AO289" s="21">
        <v>0</v>
      </c>
      <c r="AP289" s="21">
        <v>0</v>
      </c>
      <c r="AQ289" s="21">
        <v>0</v>
      </c>
      <c r="AR289" s="21">
        <v>0</v>
      </c>
      <c r="AS289" s="21">
        <v>0</v>
      </c>
      <c r="AT289" s="21">
        <v>0</v>
      </c>
      <c r="AU289" s="21">
        <v>0</v>
      </c>
      <c r="AV289" s="21">
        <v>0</v>
      </c>
      <c r="AW289" s="21">
        <v>0</v>
      </c>
      <c r="AX289" s="21">
        <v>0</v>
      </c>
      <c r="AY289" s="21">
        <v>0</v>
      </c>
      <c r="AZ289" s="21">
        <v>0</v>
      </c>
      <c r="BA289" s="21">
        <v>0</v>
      </c>
      <c r="BB289" s="21">
        <v>0</v>
      </c>
      <c r="BC289" s="21">
        <v>0</v>
      </c>
      <c r="BD289" s="21">
        <v>0</v>
      </c>
      <c r="BE289" s="21">
        <v>0</v>
      </c>
      <c r="BF289" s="21">
        <v>0</v>
      </c>
      <c r="BG289" s="21">
        <v>0</v>
      </c>
      <c r="BH289" s="21">
        <v>0</v>
      </c>
      <c r="BI289" s="21">
        <v>0</v>
      </c>
      <c r="BJ289" s="21">
        <v>0</v>
      </c>
      <c r="BK289" s="21">
        <v>0</v>
      </c>
      <c r="BL289" s="21">
        <v>0</v>
      </c>
      <c r="BM289" s="21">
        <v>0</v>
      </c>
      <c r="BN289" s="21">
        <v>0</v>
      </c>
      <c r="BO289" s="21">
        <v>0</v>
      </c>
      <c r="BP289" s="21">
        <v>0</v>
      </c>
      <c r="BQ289" s="21">
        <v>0</v>
      </c>
      <c r="BR289" s="21">
        <v>0</v>
      </c>
      <c r="BS289" s="21">
        <v>0</v>
      </c>
      <c r="BT289" s="21">
        <v>0</v>
      </c>
      <c r="BU289" s="21">
        <v>0</v>
      </c>
      <c r="BV289" s="21">
        <v>0</v>
      </c>
      <c r="BW289" s="21">
        <v>0</v>
      </c>
      <c r="BX289" s="21">
        <v>0</v>
      </c>
      <c r="BY289" s="21">
        <v>0</v>
      </c>
      <c r="BZ289" s="21">
        <v>0</v>
      </c>
      <c r="CA289" s="21">
        <v>0</v>
      </c>
      <c r="CB289" s="21">
        <v>189.33</v>
      </c>
      <c r="CC289" s="23"/>
      <c r="CE289" s="21">
        <v>0.09</v>
      </c>
      <c r="CG289" s="21">
        <v>0</v>
      </c>
      <c r="CH289" s="21">
        <v>0</v>
      </c>
      <c r="CI289" s="21">
        <v>0</v>
      </c>
      <c r="CJ289" s="21">
        <v>0</v>
      </c>
      <c r="CK289" s="21">
        <v>0</v>
      </c>
      <c r="CL289" s="21">
        <v>0</v>
      </c>
      <c r="CM289" s="21">
        <v>0</v>
      </c>
      <c r="CN289" s="21">
        <v>0</v>
      </c>
      <c r="CO289" s="21">
        <v>0</v>
      </c>
      <c r="CP289" s="21">
        <v>9</v>
      </c>
      <c r="CQ289" s="21">
        <v>0</v>
      </c>
    </row>
    <row r="290" spans="1:95" s="21" customFormat="1" ht="15" x14ac:dyDescent="0.25">
      <c r="A290" s="21" t="s">
        <v>104</v>
      </c>
      <c r="B290" s="22" t="s">
        <v>130</v>
      </c>
      <c r="C290" s="23" t="str">
        <f>"50"</f>
        <v>50</v>
      </c>
      <c r="D290" s="23">
        <v>1.4</v>
      </c>
      <c r="E290" s="23">
        <v>0</v>
      </c>
      <c r="F290" s="23">
        <v>0.08</v>
      </c>
      <c r="G290" s="23">
        <v>0</v>
      </c>
      <c r="H290" s="23">
        <v>18.420000000000002</v>
      </c>
      <c r="I290" s="23">
        <v>80.515999999999991</v>
      </c>
      <c r="J290" s="21">
        <v>0.1</v>
      </c>
      <c r="K290" s="21">
        <v>0</v>
      </c>
      <c r="L290" s="21">
        <v>0</v>
      </c>
      <c r="M290" s="21">
        <v>0</v>
      </c>
      <c r="N290" s="21">
        <v>0.32</v>
      </c>
      <c r="O290" s="21">
        <v>17.3</v>
      </c>
      <c r="P290" s="21">
        <v>0.8</v>
      </c>
      <c r="Q290" s="21">
        <v>0</v>
      </c>
      <c r="R290" s="21">
        <v>0</v>
      </c>
      <c r="S290" s="21">
        <v>0.15</v>
      </c>
      <c r="T290" s="21">
        <v>0.85</v>
      </c>
      <c r="U290" s="21">
        <v>249.5</v>
      </c>
      <c r="V290" s="21">
        <v>46.5</v>
      </c>
      <c r="W290" s="21">
        <v>10</v>
      </c>
      <c r="X290" s="21">
        <v>7</v>
      </c>
      <c r="Y290" s="21">
        <v>32.5</v>
      </c>
      <c r="Z290" s="21">
        <v>0.55000000000000004</v>
      </c>
      <c r="AA290" s="21">
        <v>0</v>
      </c>
      <c r="AB290" s="21">
        <v>0</v>
      </c>
      <c r="AC290" s="21">
        <v>0</v>
      </c>
      <c r="AD290" s="21">
        <v>0.55000000000000004</v>
      </c>
      <c r="AE290" s="21">
        <v>0.06</v>
      </c>
      <c r="AF290" s="21">
        <v>0.02</v>
      </c>
      <c r="AG290" s="21">
        <v>0.45</v>
      </c>
      <c r="AH290" s="21">
        <v>1.1000000000000001</v>
      </c>
      <c r="AI290" s="21">
        <v>0</v>
      </c>
      <c r="AJ290" s="21">
        <v>0</v>
      </c>
      <c r="AK290" s="21">
        <v>174</v>
      </c>
      <c r="AL290" s="21">
        <v>159</v>
      </c>
      <c r="AM290" s="21">
        <v>297</v>
      </c>
      <c r="AN290" s="21">
        <v>94.5</v>
      </c>
      <c r="AO290" s="21">
        <v>57</v>
      </c>
      <c r="AP290" s="21">
        <v>115.5</v>
      </c>
      <c r="AQ290" s="21">
        <v>37</v>
      </c>
      <c r="AR290" s="21">
        <v>184</v>
      </c>
      <c r="AS290" s="21">
        <v>121.5</v>
      </c>
      <c r="AT290" s="21">
        <v>147.5</v>
      </c>
      <c r="AU290" s="21">
        <v>126</v>
      </c>
      <c r="AV290" s="21">
        <v>74</v>
      </c>
      <c r="AW290" s="21">
        <v>129</v>
      </c>
      <c r="AX290" s="21">
        <v>1127</v>
      </c>
      <c r="AY290" s="21">
        <v>0</v>
      </c>
      <c r="AZ290" s="21">
        <v>354.5</v>
      </c>
      <c r="BA290" s="21">
        <v>184</v>
      </c>
      <c r="BB290" s="21">
        <v>93.5</v>
      </c>
      <c r="BC290" s="21">
        <v>73.5</v>
      </c>
      <c r="BD290" s="21">
        <v>0</v>
      </c>
      <c r="BE290" s="21">
        <v>0</v>
      </c>
      <c r="BF290" s="21">
        <v>0</v>
      </c>
      <c r="BG290" s="21">
        <v>0</v>
      </c>
      <c r="BH290" s="21">
        <v>0</v>
      </c>
      <c r="BI290" s="21">
        <v>0.05</v>
      </c>
      <c r="BJ290" s="21">
        <v>0</v>
      </c>
      <c r="BK290" s="21">
        <v>0.01</v>
      </c>
      <c r="BL290" s="21">
        <v>0</v>
      </c>
      <c r="BM290" s="21">
        <v>0</v>
      </c>
      <c r="BN290" s="21">
        <v>0.05</v>
      </c>
      <c r="BO290" s="21">
        <v>0</v>
      </c>
      <c r="BP290" s="21">
        <v>0</v>
      </c>
      <c r="BQ290" s="21">
        <v>0</v>
      </c>
      <c r="BR290" s="21">
        <v>0.01</v>
      </c>
      <c r="BS290" s="21">
        <v>0.04</v>
      </c>
      <c r="BT290" s="21">
        <v>0</v>
      </c>
      <c r="BU290" s="21">
        <v>0</v>
      </c>
      <c r="BV290" s="21">
        <v>0.18</v>
      </c>
      <c r="BW290" s="21">
        <v>0.01</v>
      </c>
      <c r="BX290" s="21">
        <v>0</v>
      </c>
      <c r="BY290" s="21">
        <v>0</v>
      </c>
      <c r="BZ290" s="21">
        <v>0</v>
      </c>
      <c r="CA290" s="21">
        <v>0</v>
      </c>
      <c r="CB290" s="21">
        <v>18.899999999999999</v>
      </c>
      <c r="CC290" s="23"/>
      <c r="CE290" s="21">
        <v>0</v>
      </c>
      <c r="CG290" s="21">
        <v>0</v>
      </c>
      <c r="CH290" s="21">
        <v>0</v>
      </c>
      <c r="CI290" s="21">
        <v>0</v>
      </c>
      <c r="CJ290" s="21">
        <v>0</v>
      </c>
      <c r="CK290" s="21">
        <v>0</v>
      </c>
      <c r="CL290" s="21">
        <v>0</v>
      </c>
      <c r="CM290" s="21">
        <v>0</v>
      </c>
      <c r="CN290" s="21">
        <v>0</v>
      </c>
      <c r="CO290" s="21">
        <v>0</v>
      </c>
      <c r="CP290" s="21">
        <v>0</v>
      </c>
      <c r="CQ290" s="21">
        <v>0</v>
      </c>
    </row>
    <row r="291" spans="1:95" s="21" customFormat="1" ht="15" x14ac:dyDescent="0.25">
      <c r="A291" s="21" t="s">
        <v>109</v>
      </c>
      <c r="B291" s="22" t="s">
        <v>131</v>
      </c>
      <c r="C291" s="23" t="str">
        <f>"50"</f>
        <v>50</v>
      </c>
      <c r="D291" s="23">
        <v>0.64</v>
      </c>
      <c r="E291" s="23">
        <v>0</v>
      </c>
      <c r="F291" s="23">
        <v>0.31</v>
      </c>
      <c r="G291" s="23">
        <v>0</v>
      </c>
      <c r="H291" s="23">
        <v>9.35</v>
      </c>
      <c r="I291" s="23">
        <v>44.267499999999998</v>
      </c>
      <c r="J291" s="21">
        <v>0.1</v>
      </c>
      <c r="K291" s="21">
        <v>0</v>
      </c>
      <c r="L291" s="21">
        <v>0</v>
      </c>
      <c r="M291" s="21">
        <v>0</v>
      </c>
      <c r="N291" s="21">
        <v>0.24</v>
      </c>
      <c r="O291" s="21">
        <v>8.7100000000000009</v>
      </c>
      <c r="P291" s="21">
        <v>0.41</v>
      </c>
      <c r="Q291" s="21">
        <v>0</v>
      </c>
      <c r="R291" s="21">
        <v>0</v>
      </c>
      <c r="S291" s="21">
        <v>0.5</v>
      </c>
      <c r="T291" s="21">
        <v>0</v>
      </c>
      <c r="U291" s="21">
        <v>305</v>
      </c>
      <c r="V291" s="21">
        <v>122.5</v>
      </c>
      <c r="W291" s="21">
        <v>17.5</v>
      </c>
      <c r="X291" s="21">
        <v>23.5</v>
      </c>
      <c r="Y291" s="21">
        <v>79</v>
      </c>
      <c r="Z291" s="21">
        <v>1.95</v>
      </c>
      <c r="AA291" s="21">
        <v>0</v>
      </c>
      <c r="AB291" s="21">
        <v>2.5</v>
      </c>
      <c r="AC291" s="21">
        <v>0.5</v>
      </c>
      <c r="AD291" s="21">
        <v>0.7</v>
      </c>
      <c r="AE291" s="21">
        <v>0.09</v>
      </c>
      <c r="AF291" s="21">
        <v>0.04</v>
      </c>
      <c r="AG291" s="21">
        <v>0.35</v>
      </c>
      <c r="AH291" s="21">
        <v>1</v>
      </c>
      <c r="AI291" s="21">
        <v>0</v>
      </c>
      <c r="AJ291" s="21">
        <v>0</v>
      </c>
      <c r="AK291" s="21">
        <v>161</v>
      </c>
      <c r="AL291" s="21">
        <v>124</v>
      </c>
      <c r="AM291" s="21">
        <v>213.5</v>
      </c>
      <c r="AN291" s="21">
        <v>111.5</v>
      </c>
      <c r="AO291" s="21">
        <v>46.5</v>
      </c>
      <c r="AP291" s="21">
        <v>99</v>
      </c>
      <c r="AQ291" s="21">
        <v>40</v>
      </c>
      <c r="AR291" s="21">
        <v>185.5</v>
      </c>
      <c r="AS291" s="21">
        <v>148.5</v>
      </c>
      <c r="AT291" s="21">
        <v>145.5</v>
      </c>
      <c r="AU291" s="21">
        <v>232</v>
      </c>
      <c r="AV291" s="21">
        <v>62</v>
      </c>
      <c r="AW291" s="21">
        <v>155</v>
      </c>
      <c r="AX291" s="21">
        <v>764.5</v>
      </c>
      <c r="AY291" s="21">
        <v>0</v>
      </c>
      <c r="AZ291" s="21">
        <v>263</v>
      </c>
      <c r="BA291" s="21">
        <v>145.5</v>
      </c>
      <c r="BB291" s="21">
        <v>90</v>
      </c>
      <c r="BC291" s="21">
        <v>65</v>
      </c>
      <c r="BD291" s="21">
        <v>0</v>
      </c>
      <c r="BE291" s="21">
        <v>0</v>
      </c>
      <c r="BF291" s="21">
        <v>0</v>
      </c>
      <c r="BG291" s="21">
        <v>0</v>
      </c>
      <c r="BH291" s="21">
        <v>0</v>
      </c>
      <c r="BI291" s="21">
        <v>0</v>
      </c>
      <c r="BJ291" s="21">
        <v>0</v>
      </c>
      <c r="BK291" s="21">
        <v>7.0000000000000007E-2</v>
      </c>
      <c r="BL291" s="21">
        <v>0</v>
      </c>
      <c r="BM291" s="21">
        <v>0.01</v>
      </c>
      <c r="BN291" s="21">
        <v>0.01</v>
      </c>
      <c r="BO291" s="21">
        <v>0</v>
      </c>
      <c r="BP291" s="21">
        <v>0</v>
      </c>
      <c r="BQ291" s="21">
        <v>0</v>
      </c>
      <c r="BR291" s="21">
        <v>0.01</v>
      </c>
      <c r="BS291" s="21">
        <v>0.06</v>
      </c>
      <c r="BT291" s="21">
        <v>0</v>
      </c>
      <c r="BU291" s="21">
        <v>0</v>
      </c>
      <c r="BV291" s="21">
        <v>0.24</v>
      </c>
      <c r="BW291" s="21">
        <v>0.04</v>
      </c>
      <c r="BX291" s="21">
        <v>0</v>
      </c>
      <c r="BY291" s="21">
        <v>0</v>
      </c>
      <c r="BZ291" s="21">
        <v>0</v>
      </c>
      <c r="CA291" s="21">
        <v>0</v>
      </c>
      <c r="CB291" s="21">
        <v>23.5</v>
      </c>
      <c r="CC291" s="23"/>
      <c r="CE291" s="21">
        <v>0.42</v>
      </c>
      <c r="CG291" s="21">
        <v>0</v>
      </c>
      <c r="CH291" s="21">
        <v>0</v>
      </c>
      <c r="CI291" s="21">
        <v>0</v>
      </c>
      <c r="CJ291" s="21">
        <v>0</v>
      </c>
      <c r="CK291" s="21">
        <v>0</v>
      </c>
      <c r="CL291" s="21">
        <v>0</v>
      </c>
      <c r="CM291" s="21">
        <v>0</v>
      </c>
      <c r="CN291" s="21">
        <v>0</v>
      </c>
      <c r="CO291" s="21">
        <v>0</v>
      </c>
      <c r="CP291" s="21">
        <v>0</v>
      </c>
      <c r="CQ291" s="21">
        <v>0</v>
      </c>
    </row>
    <row r="292" spans="1:95" s="18" customFormat="1" ht="15" x14ac:dyDescent="0.25">
      <c r="A292" s="18" t="s">
        <v>114</v>
      </c>
      <c r="B292" s="19" t="s">
        <v>128</v>
      </c>
      <c r="C292" s="20" t="str">
        <f>"160"</f>
        <v>160</v>
      </c>
      <c r="D292" s="20">
        <v>4.55</v>
      </c>
      <c r="E292" s="20">
        <v>4.55</v>
      </c>
      <c r="F292" s="20">
        <v>5.0199999999999996</v>
      </c>
      <c r="G292" s="20">
        <v>0</v>
      </c>
      <c r="H292" s="20">
        <v>6.27</v>
      </c>
      <c r="I292" s="20">
        <v>91.414400000000001</v>
      </c>
      <c r="J292" s="18">
        <v>3.2</v>
      </c>
      <c r="K292" s="18">
        <v>0</v>
      </c>
      <c r="L292" s="18">
        <v>3.2</v>
      </c>
      <c r="M292" s="18">
        <v>0</v>
      </c>
      <c r="N292" s="18">
        <v>6.27</v>
      </c>
      <c r="O292" s="18">
        <v>0</v>
      </c>
      <c r="P292" s="18">
        <v>0</v>
      </c>
      <c r="Q292" s="18">
        <v>0</v>
      </c>
      <c r="R292" s="18">
        <v>0</v>
      </c>
      <c r="S292" s="18">
        <v>1.41</v>
      </c>
      <c r="T292" s="18">
        <v>1.1000000000000001</v>
      </c>
      <c r="U292" s="18">
        <v>78.400000000000006</v>
      </c>
      <c r="V292" s="18">
        <v>228.93</v>
      </c>
      <c r="W292" s="18">
        <v>188.16</v>
      </c>
      <c r="X292" s="18">
        <v>21.95</v>
      </c>
      <c r="Y292" s="18">
        <v>148.96</v>
      </c>
      <c r="Z292" s="18">
        <v>0.16</v>
      </c>
      <c r="AA292" s="18">
        <v>31.36</v>
      </c>
      <c r="AB292" s="18">
        <v>15.68</v>
      </c>
      <c r="AC292" s="18">
        <v>35.200000000000003</v>
      </c>
      <c r="AD292" s="18">
        <v>0</v>
      </c>
      <c r="AE292" s="18">
        <v>0.05</v>
      </c>
      <c r="AF292" s="18">
        <v>0.27</v>
      </c>
      <c r="AG292" s="18">
        <v>0.16</v>
      </c>
      <c r="AH292" s="18">
        <v>1.28</v>
      </c>
      <c r="AI292" s="18">
        <v>1.1000000000000001</v>
      </c>
      <c r="AJ292" s="18">
        <v>0</v>
      </c>
      <c r="AK292" s="18">
        <v>211.68</v>
      </c>
      <c r="AL292" s="18">
        <v>250.88</v>
      </c>
      <c r="AM292" s="18">
        <v>434.34</v>
      </c>
      <c r="AN292" s="18">
        <v>376.32</v>
      </c>
      <c r="AO292" s="18">
        <v>111.33</v>
      </c>
      <c r="AP292" s="18">
        <v>172.48</v>
      </c>
      <c r="AQ292" s="18">
        <v>67.42</v>
      </c>
      <c r="AR292" s="18">
        <v>221.09</v>
      </c>
      <c r="AS292" s="18">
        <v>166.21</v>
      </c>
      <c r="AT292" s="18">
        <v>164.64</v>
      </c>
      <c r="AU292" s="18">
        <v>338.69</v>
      </c>
      <c r="AV292" s="18">
        <v>122.3</v>
      </c>
      <c r="AW292" s="18">
        <v>72.13</v>
      </c>
      <c r="AX292" s="18">
        <v>793.41</v>
      </c>
      <c r="AY292" s="18">
        <v>0</v>
      </c>
      <c r="AZ292" s="18">
        <v>426.5</v>
      </c>
      <c r="BA292" s="18">
        <v>290.08</v>
      </c>
      <c r="BB292" s="18">
        <v>243.04</v>
      </c>
      <c r="BC292" s="18">
        <v>31.36</v>
      </c>
      <c r="BD292" s="18">
        <v>0.16</v>
      </c>
      <c r="BE292" s="18">
        <v>0.11</v>
      </c>
      <c r="BF292" s="18">
        <v>0.06</v>
      </c>
      <c r="BG292" s="18">
        <v>0.13</v>
      </c>
      <c r="BH292" s="18">
        <v>0.14000000000000001</v>
      </c>
      <c r="BI292" s="18">
        <v>0.71</v>
      </c>
      <c r="BJ292" s="18">
        <v>0.05</v>
      </c>
      <c r="BK292" s="18">
        <v>0.88</v>
      </c>
      <c r="BL292" s="18">
        <v>0.03</v>
      </c>
      <c r="BM292" s="18">
        <v>0.49</v>
      </c>
      <c r="BN292" s="18">
        <v>0.06</v>
      </c>
      <c r="BO292" s="18">
        <v>0</v>
      </c>
      <c r="BP292" s="18">
        <v>0</v>
      </c>
      <c r="BQ292" s="18">
        <v>0</v>
      </c>
      <c r="BR292" s="18">
        <v>0.13</v>
      </c>
      <c r="BS292" s="18">
        <v>1.08</v>
      </c>
      <c r="BT292" s="18">
        <v>0.02</v>
      </c>
      <c r="BU292" s="18">
        <v>0</v>
      </c>
      <c r="BV292" s="18">
        <v>0.03</v>
      </c>
      <c r="BW292" s="18">
        <v>0.05</v>
      </c>
      <c r="BX292" s="18">
        <v>0.13</v>
      </c>
      <c r="BY292" s="18">
        <v>0</v>
      </c>
      <c r="BZ292" s="18">
        <v>0</v>
      </c>
      <c r="CA292" s="18">
        <v>0</v>
      </c>
      <c r="CB292" s="18">
        <v>141.28</v>
      </c>
      <c r="CC292" s="20"/>
      <c r="CE292" s="18">
        <v>33.97</v>
      </c>
      <c r="CG292" s="18">
        <v>0</v>
      </c>
      <c r="CH292" s="18">
        <v>0</v>
      </c>
      <c r="CI292" s="18">
        <v>0</v>
      </c>
      <c r="CJ292" s="18">
        <v>0</v>
      </c>
      <c r="CK292" s="18">
        <v>0</v>
      </c>
      <c r="CL292" s="18">
        <v>0</v>
      </c>
      <c r="CM292" s="18">
        <v>0</v>
      </c>
      <c r="CN292" s="18">
        <v>0</v>
      </c>
      <c r="CO292" s="18">
        <v>0</v>
      </c>
      <c r="CP292" s="18">
        <v>0</v>
      </c>
      <c r="CQ292" s="18">
        <v>0</v>
      </c>
    </row>
    <row r="293" spans="1:95" s="26" customFormat="1" ht="14.25" x14ac:dyDescent="0.2">
      <c r="B293" s="24" t="s">
        <v>96</v>
      </c>
      <c r="C293" s="25"/>
      <c r="D293" s="25">
        <v>18.78</v>
      </c>
      <c r="E293" s="25">
        <v>11</v>
      </c>
      <c r="F293" s="25">
        <v>20.56</v>
      </c>
      <c r="G293" s="25">
        <v>0.1</v>
      </c>
      <c r="H293" s="25">
        <v>81.06</v>
      </c>
      <c r="I293" s="25">
        <v>587.55999999999995</v>
      </c>
      <c r="J293" s="26">
        <v>10.96</v>
      </c>
      <c r="K293" s="26">
        <v>0.1</v>
      </c>
      <c r="L293" s="26">
        <v>8.5299999999999994</v>
      </c>
      <c r="M293" s="26">
        <v>0</v>
      </c>
      <c r="N293" s="26">
        <v>17.7</v>
      </c>
      <c r="O293" s="26">
        <v>59.98</v>
      </c>
      <c r="P293" s="26">
        <v>3.38</v>
      </c>
      <c r="Q293" s="26">
        <v>0</v>
      </c>
      <c r="R293" s="26">
        <v>0</v>
      </c>
      <c r="S293" s="26">
        <v>2.4900000000000002</v>
      </c>
      <c r="T293" s="26">
        <v>4.1900000000000004</v>
      </c>
      <c r="U293" s="26">
        <v>1172.24</v>
      </c>
      <c r="V293" s="26">
        <v>588.95000000000005</v>
      </c>
      <c r="W293" s="26">
        <v>246.33</v>
      </c>
      <c r="X293" s="26">
        <v>69.58</v>
      </c>
      <c r="Y293" s="26">
        <v>380.4</v>
      </c>
      <c r="Z293" s="26">
        <v>4.45</v>
      </c>
      <c r="AA293" s="26">
        <v>50.16</v>
      </c>
      <c r="AB293" s="26">
        <v>51.57</v>
      </c>
      <c r="AC293" s="26">
        <v>66.650000000000006</v>
      </c>
      <c r="AD293" s="26">
        <v>2.41</v>
      </c>
      <c r="AE293" s="26">
        <v>0.28000000000000003</v>
      </c>
      <c r="AF293" s="26">
        <v>0.39</v>
      </c>
      <c r="AG293" s="26">
        <v>2.76</v>
      </c>
      <c r="AH293" s="26">
        <v>7.78</v>
      </c>
      <c r="AI293" s="26">
        <v>2.44</v>
      </c>
      <c r="AJ293" s="26">
        <v>0</v>
      </c>
      <c r="AK293" s="26">
        <v>782.6</v>
      </c>
      <c r="AL293" s="26">
        <v>749.53</v>
      </c>
      <c r="AM293" s="26">
        <v>1348.88</v>
      </c>
      <c r="AN293" s="26">
        <v>708.27</v>
      </c>
      <c r="AO293" s="26">
        <v>291.75</v>
      </c>
      <c r="AP293" s="26">
        <v>543.11</v>
      </c>
      <c r="AQ293" s="26">
        <v>195.33</v>
      </c>
      <c r="AR293" s="26">
        <v>841.32</v>
      </c>
      <c r="AS293" s="26">
        <v>601.9</v>
      </c>
      <c r="AT293" s="26">
        <v>657.64</v>
      </c>
      <c r="AU293" s="26">
        <v>867.86</v>
      </c>
      <c r="AV293" s="26">
        <v>358.85</v>
      </c>
      <c r="AW293" s="26">
        <v>531.41</v>
      </c>
      <c r="AX293" s="26">
        <v>4225.1499999999996</v>
      </c>
      <c r="AY293" s="26">
        <v>0</v>
      </c>
      <c r="AZ293" s="26">
        <v>1529.29</v>
      </c>
      <c r="BA293" s="26">
        <v>870.62</v>
      </c>
      <c r="BB293" s="26">
        <v>552.41</v>
      </c>
      <c r="BC293" s="26">
        <v>269.77999999999997</v>
      </c>
      <c r="BD293" s="26">
        <v>0.28999999999999998</v>
      </c>
      <c r="BE293" s="26">
        <v>0.14000000000000001</v>
      </c>
      <c r="BF293" s="26">
        <v>0.09</v>
      </c>
      <c r="BG293" s="26">
        <v>0.19</v>
      </c>
      <c r="BH293" s="26">
        <v>0.23</v>
      </c>
      <c r="BI293" s="26">
        <v>1.04</v>
      </c>
      <c r="BJ293" s="26">
        <v>0.05</v>
      </c>
      <c r="BK293" s="26">
        <v>1.94</v>
      </c>
      <c r="BL293" s="26">
        <v>0.03</v>
      </c>
      <c r="BM293" s="26">
        <v>0.77</v>
      </c>
      <c r="BN293" s="26">
        <v>0.12</v>
      </c>
      <c r="BO293" s="26">
        <v>0</v>
      </c>
      <c r="BP293" s="26">
        <v>0</v>
      </c>
      <c r="BQ293" s="26">
        <v>0.03</v>
      </c>
      <c r="BR293" s="26">
        <v>0.24</v>
      </c>
      <c r="BS293" s="26">
        <v>2.02</v>
      </c>
      <c r="BT293" s="26">
        <v>0.02</v>
      </c>
      <c r="BU293" s="26">
        <v>0</v>
      </c>
      <c r="BV293" s="26">
        <v>0.7</v>
      </c>
      <c r="BW293" s="26">
        <v>0.1</v>
      </c>
      <c r="BX293" s="26">
        <v>0.13</v>
      </c>
      <c r="BY293" s="26">
        <v>0</v>
      </c>
      <c r="BZ293" s="26">
        <v>0</v>
      </c>
      <c r="CA293" s="26">
        <v>0</v>
      </c>
      <c r="CB293" s="26">
        <v>420.82</v>
      </c>
      <c r="CC293" s="25"/>
      <c r="CD293" s="26" t="e">
        <f>$I$43/$I$44*100</f>
        <v>#DIV/0!</v>
      </c>
      <c r="CE293" s="26">
        <v>58.75</v>
      </c>
      <c r="CG293" s="26">
        <v>0</v>
      </c>
      <c r="CH293" s="26">
        <v>0</v>
      </c>
      <c r="CI293" s="26">
        <v>0</v>
      </c>
      <c r="CJ293" s="26">
        <v>0</v>
      </c>
      <c r="CK293" s="26">
        <v>0</v>
      </c>
      <c r="CL293" s="26">
        <v>0</v>
      </c>
      <c r="CM293" s="26">
        <v>0</v>
      </c>
      <c r="CN293" s="26">
        <v>0</v>
      </c>
      <c r="CO293" s="26">
        <v>0</v>
      </c>
      <c r="CP293" s="26">
        <v>9</v>
      </c>
      <c r="CQ293" s="26">
        <v>0</v>
      </c>
    </row>
    <row r="294" spans="1:95" s="26" customFormat="1" ht="14.25" x14ac:dyDescent="0.2">
      <c r="B294" s="24" t="s">
        <v>97</v>
      </c>
      <c r="C294" s="25"/>
      <c r="D294" s="25">
        <v>73.069999999999993</v>
      </c>
      <c r="E294" s="25">
        <v>47.33</v>
      </c>
      <c r="F294" s="25">
        <v>76.55</v>
      </c>
      <c r="G294" s="25">
        <v>7.56</v>
      </c>
      <c r="H294" s="25">
        <v>348.64</v>
      </c>
      <c r="I294" s="25">
        <v>2356.44</v>
      </c>
      <c r="J294" s="26">
        <v>41.15</v>
      </c>
      <c r="K294" s="26">
        <v>5.38</v>
      </c>
      <c r="L294" s="26">
        <v>14.95</v>
      </c>
      <c r="M294" s="26">
        <v>0</v>
      </c>
      <c r="N294" s="26">
        <v>121.05</v>
      </c>
      <c r="O294" s="26">
        <v>208.57</v>
      </c>
      <c r="P294" s="26">
        <v>19.03</v>
      </c>
      <c r="Q294" s="26">
        <v>0</v>
      </c>
      <c r="R294" s="26">
        <v>0</v>
      </c>
      <c r="S294" s="26">
        <v>7.36</v>
      </c>
      <c r="T294" s="26">
        <v>22.03</v>
      </c>
      <c r="U294" s="26">
        <v>4539.8999999999996</v>
      </c>
      <c r="V294" s="26">
        <v>4039.93</v>
      </c>
      <c r="W294" s="26">
        <v>1085.01</v>
      </c>
      <c r="X294" s="26">
        <v>375.27</v>
      </c>
      <c r="Y294" s="26">
        <v>1740.84</v>
      </c>
      <c r="Z294" s="26">
        <v>22.53</v>
      </c>
      <c r="AA294" s="26">
        <v>382.57</v>
      </c>
      <c r="AB294" s="26">
        <v>2934.38</v>
      </c>
      <c r="AC294" s="26">
        <v>880.53</v>
      </c>
      <c r="AD294" s="26">
        <v>13.65</v>
      </c>
      <c r="AE294" s="26">
        <v>1.46</v>
      </c>
      <c r="AF294" s="26">
        <v>1.96</v>
      </c>
      <c r="AG294" s="26">
        <v>17.95</v>
      </c>
      <c r="AH294" s="26">
        <v>40.619999999999997</v>
      </c>
      <c r="AI294" s="26">
        <v>40.130000000000003</v>
      </c>
      <c r="AJ294" s="26">
        <v>0</v>
      </c>
      <c r="AK294" s="26">
        <v>3861.34</v>
      </c>
      <c r="AL294" s="26">
        <v>3245.51</v>
      </c>
      <c r="AM294" s="26">
        <v>5999.43</v>
      </c>
      <c r="AN294" s="26">
        <v>4204.97</v>
      </c>
      <c r="AO294" s="26">
        <v>1511.6</v>
      </c>
      <c r="AP294" s="26">
        <v>2812.12</v>
      </c>
      <c r="AQ294" s="26">
        <v>976.78</v>
      </c>
      <c r="AR294" s="26">
        <v>3653.33</v>
      </c>
      <c r="AS294" s="26">
        <v>3459.78</v>
      </c>
      <c r="AT294" s="26">
        <v>3750.62</v>
      </c>
      <c r="AU294" s="26">
        <v>5348</v>
      </c>
      <c r="AV294" s="26">
        <v>2021.96</v>
      </c>
      <c r="AW294" s="26">
        <v>2945.09</v>
      </c>
      <c r="AX294" s="26">
        <v>16499.09</v>
      </c>
      <c r="AY294" s="26">
        <v>375.92</v>
      </c>
      <c r="AZ294" s="26">
        <v>5158.9799999999996</v>
      </c>
      <c r="BA294" s="26">
        <v>3652.85</v>
      </c>
      <c r="BB294" s="26">
        <v>2532.67</v>
      </c>
      <c r="BC294" s="26">
        <v>1222.52</v>
      </c>
      <c r="BD294" s="26">
        <v>0.77</v>
      </c>
      <c r="BE294" s="26">
        <v>0.26</v>
      </c>
      <c r="BF294" s="26">
        <v>0.26</v>
      </c>
      <c r="BG294" s="26">
        <v>0.65</v>
      </c>
      <c r="BH294" s="26">
        <v>0.79</v>
      </c>
      <c r="BI294" s="26">
        <v>2.89</v>
      </c>
      <c r="BJ294" s="26">
        <v>0.13</v>
      </c>
      <c r="BK294" s="26">
        <v>7.17</v>
      </c>
      <c r="BL294" s="26">
        <v>0.05</v>
      </c>
      <c r="BM294" s="26">
        <v>2.34</v>
      </c>
      <c r="BN294" s="26">
        <v>0.35</v>
      </c>
      <c r="BO294" s="26">
        <v>0.05</v>
      </c>
      <c r="BP294" s="26">
        <v>0</v>
      </c>
      <c r="BQ294" s="26">
        <v>0.14000000000000001</v>
      </c>
      <c r="BR294" s="26">
        <v>0.78</v>
      </c>
      <c r="BS294" s="26">
        <v>8.08</v>
      </c>
      <c r="BT294" s="26">
        <v>0.02</v>
      </c>
      <c r="BU294" s="26">
        <v>0</v>
      </c>
      <c r="BV294" s="26">
        <v>6.33</v>
      </c>
      <c r="BW294" s="26">
        <v>0.24</v>
      </c>
      <c r="BX294" s="26">
        <v>0.13</v>
      </c>
      <c r="BY294" s="26">
        <v>0</v>
      </c>
      <c r="BZ294" s="26">
        <v>0</v>
      </c>
      <c r="CA294" s="26">
        <v>0</v>
      </c>
      <c r="CB294" s="26">
        <v>2120.7399999999998</v>
      </c>
      <c r="CC294" s="25"/>
      <c r="CE294" s="26">
        <v>871.63</v>
      </c>
      <c r="CG294" s="26">
        <v>0</v>
      </c>
      <c r="CH294" s="26">
        <v>0</v>
      </c>
      <c r="CI294" s="26">
        <v>0</v>
      </c>
      <c r="CJ294" s="26">
        <v>0</v>
      </c>
      <c r="CK294" s="26">
        <v>0</v>
      </c>
      <c r="CL294" s="26">
        <v>0</v>
      </c>
      <c r="CM294" s="26">
        <v>0</v>
      </c>
      <c r="CN294" s="26">
        <v>0</v>
      </c>
      <c r="CO294" s="26">
        <v>0</v>
      </c>
      <c r="CP294" s="26">
        <v>20.2</v>
      </c>
      <c r="CQ294" s="26">
        <v>0.72</v>
      </c>
    </row>
    <row r="295" spans="1:95" s="5" customFormat="1" ht="15" x14ac:dyDescent="0.25">
      <c r="B295" s="15"/>
      <c r="C295" s="11"/>
      <c r="D295" s="11"/>
      <c r="E295" s="11"/>
      <c r="F295" s="11"/>
      <c r="G295" s="11"/>
      <c r="H295" s="11"/>
      <c r="I295" s="11"/>
      <c r="CC295" s="11"/>
    </row>
    <row r="296" spans="1:95" s="7" customFormat="1" x14ac:dyDescent="0.25">
      <c r="A296" s="8"/>
      <c r="B296" s="8" t="s">
        <v>244</v>
      </c>
      <c r="C296" s="8"/>
      <c r="D296" s="9"/>
      <c r="E296" s="8"/>
      <c r="F296" s="8"/>
      <c r="G296" s="8"/>
      <c r="H296" s="8"/>
      <c r="I296" s="8"/>
    </row>
    <row r="297" spans="1:95" ht="15.75" hidden="1" customHeight="1" x14ac:dyDescent="0.25">
      <c r="B297" s="1"/>
      <c r="CC297" s="1"/>
    </row>
    <row r="298" spans="1:95" x14ac:dyDescent="0.25">
      <c r="B298" s="2"/>
      <c r="C298" s="6"/>
      <c r="D298" s="3"/>
      <c r="E298" s="3"/>
      <c r="F298" s="3"/>
      <c r="G298" s="3"/>
      <c r="H298" s="3"/>
      <c r="I298" s="3"/>
      <c r="CC298" s="1"/>
    </row>
    <row r="299" spans="1:95" ht="7.5" customHeight="1" x14ac:dyDescent="0.25">
      <c r="B299" s="1"/>
      <c r="CC299" s="1"/>
    </row>
    <row r="300" spans="1:95" ht="15.75" hidden="1" customHeight="1" x14ac:dyDescent="0.25">
      <c r="B300" s="1"/>
      <c r="CC300" s="1"/>
    </row>
    <row r="301" spans="1:95" s="5" customFormat="1" ht="14.25" customHeight="1" x14ac:dyDescent="0.25">
      <c r="A301" s="40" t="s">
        <v>76</v>
      </c>
      <c r="B301" s="36" t="s">
        <v>0</v>
      </c>
      <c r="C301" s="36" t="s">
        <v>6</v>
      </c>
      <c r="D301" s="36" t="s">
        <v>2</v>
      </c>
      <c r="E301" s="36"/>
      <c r="F301" s="36" t="s">
        <v>9</v>
      </c>
      <c r="G301" s="36"/>
      <c r="H301" s="36" t="s">
        <v>8</v>
      </c>
      <c r="I301" s="37" t="s">
        <v>5</v>
      </c>
      <c r="J301" s="5" t="s">
        <v>10</v>
      </c>
      <c r="K301" s="5" t="s">
        <v>11</v>
      </c>
      <c r="L301" s="5" t="s">
        <v>74</v>
      </c>
      <c r="M301" s="5" t="s">
        <v>12</v>
      </c>
      <c r="N301" s="5" t="s">
        <v>13</v>
      </c>
      <c r="O301" s="5" t="s">
        <v>14</v>
      </c>
      <c r="P301" s="5" t="s">
        <v>15</v>
      </c>
      <c r="Q301" s="5" t="s">
        <v>16</v>
      </c>
      <c r="R301" s="5" t="s">
        <v>17</v>
      </c>
      <c r="S301" s="5" t="s">
        <v>18</v>
      </c>
      <c r="T301" s="5" t="s">
        <v>19</v>
      </c>
      <c r="U301" s="5" t="s">
        <v>20</v>
      </c>
      <c r="V301" s="5" t="s">
        <v>21</v>
      </c>
      <c r="W301" s="33" t="s">
        <v>75</v>
      </c>
      <c r="X301" s="33"/>
      <c r="Y301" s="33"/>
      <c r="Z301" s="33"/>
      <c r="AA301" s="34" t="s">
        <v>77</v>
      </c>
      <c r="AB301" s="34"/>
      <c r="AC301" s="34"/>
      <c r="AD301" s="34"/>
      <c r="AE301" s="34"/>
      <c r="AF301" s="34"/>
      <c r="AG301" s="34"/>
      <c r="AH301" s="34"/>
      <c r="AI301" s="35"/>
      <c r="AJ301" s="5" t="s">
        <v>30</v>
      </c>
      <c r="AK301" s="5" t="s">
        <v>31</v>
      </c>
      <c r="AL301" s="5" t="s">
        <v>32</v>
      </c>
      <c r="AM301" s="5" t="s">
        <v>33</v>
      </c>
      <c r="AN301" s="5" t="s">
        <v>34</v>
      </c>
      <c r="AO301" s="5" t="s">
        <v>35</v>
      </c>
      <c r="AP301" s="5" t="s">
        <v>36</v>
      </c>
      <c r="AQ301" s="5" t="s">
        <v>37</v>
      </c>
      <c r="AR301" s="5" t="s">
        <v>38</v>
      </c>
      <c r="AS301" s="5" t="s">
        <v>39</v>
      </c>
      <c r="AT301" s="5" t="s">
        <v>40</v>
      </c>
      <c r="AU301" s="5" t="s">
        <v>41</v>
      </c>
      <c r="AV301" s="5" t="s">
        <v>42</v>
      </c>
      <c r="AW301" s="5" t="s">
        <v>43</v>
      </c>
      <c r="AX301" s="5" t="s">
        <v>44</v>
      </c>
      <c r="AY301" s="5" t="s">
        <v>45</v>
      </c>
      <c r="AZ301" s="5" t="s">
        <v>46</v>
      </c>
      <c r="BA301" s="5" t="s">
        <v>47</v>
      </c>
      <c r="BB301" s="5" t="s">
        <v>48</v>
      </c>
      <c r="BC301" s="5" t="s">
        <v>49</v>
      </c>
      <c r="BD301" s="5" t="s">
        <v>50</v>
      </c>
      <c r="BE301" s="5" t="s">
        <v>51</v>
      </c>
      <c r="BF301" s="5" t="s">
        <v>52</v>
      </c>
      <c r="BG301" s="5" t="s">
        <v>53</v>
      </c>
      <c r="BH301" s="5" t="s">
        <v>54</v>
      </c>
      <c r="BI301" s="5" t="s">
        <v>55</v>
      </c>
      <c r="BJ301" s="5" t="s">
        <v>56</v>
      </c>
      <c r="BK301" s="5" t="s">
        <v>57</v>
      </c>
      <c r="BL301" s="5" t="s">
        <v>58</v>
      </c>
      <c r="BM301" s="5" t="s">
        <v>59</v>
      </c>
      <c r="BN301" s="5" t="s">
        <v>60</v>
      </c>
      <c r="BO301" s="5" t="s">
        <v>61</v>
      </c>
      <c r="BP301" s="5" t="s">
        <v>62</v>
      </c>
      <c r="BQ301" s="5" t="s">
        <v>63</v>
      </c>
      <c r="BR301" s="5" t="s">
        <v>64</v>
      </c>
      <c r="BS301" s="5" t="s">
        <v>65</v>
      </c>
      <c r="BT301" s="5" t="s">
        <v>66</v>
      </c>
      <c r="BU301" s="5" t="s">
        <v>67</v>
      </c>
      <c r="BV301" s="5" t="s">
        <v>68</v>
      </c>
      <c r="BW301" s="5" t="s">
        <v>69</v>
      </c>
      <c r="BX301" s="5" t="s">
        <v>70</v>
      </c>
      <c r="BY301" s="5" t="s">
        <v>71</v>
      </c>
      <c r="BZ301" s="5" t="s">
        <v>72</v>
      </c>
      <c r="CA301" s="5" t="s">
        <v>73</v>
      </c>
      <c r="CB301" s="13"/>
      <c r="CC301" s="31"/>
    </row>
    <row r="302" spans="1:95" s="5" customFormat="1" ht="15.75" customHeight="1" x14ac:dyDescent="0.25">
      <c r="A302" s="41"/>
      <c r="B302" s="36"/>
      <c r="C302" s="36"/>
      <c r="D302" s="28" t="s">
        <v>1</v>
      </c>
      <c r="E302" s="28" t="s">
        <v>3</v>
      </c>
      <c r="F302" s="28" t="s">
        <v>1</v>
      </c>
      <c r="G302" s="28" t="s">
        <v>4</v>
      </c>
      <c r="H302" s="36"/>
      <c r="I302" s="38"/>
      <c r="W302" s="29" t="s">
        <v>22</v>
      </c>
      <c r="X302" s="29" t="s">
        <v>23</v>
      </c>
      <c r="Y302" s="29" t="s">
        <v>24</v>
      </c>
      <c r="Z302" s="29" t="s">
        <v>25</v>
      </c>
      <c r="AA302" s="29" t="s">
        <v>82</v>
      </c>
      <c r="AB302" s="29" t="s">
        <v>26</v>
      </c>
      <c r="AC302" s="29" t="s">
        <v>78</v>
      </c>
      <c r="AD302" s="29" t="s">
        <v>79</v>
      </c>
      <c r="AE302" s="29" t="s">
        <v>80</v>
      </c>
      <c r="AF302" s="29" t="s">
        <v>27</v>
      </c>
      <c r="AG302" s="29" t="s">
        <v>28</v>
      </c>
      <c r="AH302" s="29" t="s">
        <v>29</v>
      </c>
      <c r="AI302" s="30" t="s">
        <v>81</v>
      </c>
      <c r="CB302" s="13"/>
      <c r="CC302" s="32"/>
    </row>
    <row r="303" spans="1:95" s="5" customFormat="1" ht="15" x14ac:dyDescent="0.25">
      <c r="B303" s="17" t="s">
        <v>83</v>
      </c>
      <c r="C303" s="11"/>
      <c r="D303" s="11"/>
      <c r="E303" s="11"/>
      <c r="F303" s="11"/>
      <c r="G303" s="11"/>
      <c r="H303" s="11"/>
      <c r="I303" s="11"/>
      <c r="CC303" s="11"/>
    </row>
    <row r="304" spans="1:95" s="21" customFormat="1" ht="30" x14ac:dyDescent="0.25">
      <c r="A304" s="21" t="s">
        <v>245</v>
      </c>
      <c r="B304" s="22" t="s">
        <v>246</v>
      </c>
      <c r="C304" s="23" t="str">
        <f>"180"</f>
        <v>180</v>
      </c>
      <c r="D304" s="23">
        <v>7.44</v>
      </c>
      <c r="E304" s="23">
        <v>4.29</v>
      </c>
      <c r="F304" s="23">
        <v>9.99</v>
      </c>
      <c r="G304" s="23">
        <v>1.41</v>
      </c>
      <c r="H304" s="23">
        <v>40.729999999999997</v>
      </c>
      <c r="I304" s="23">
        <v>275.96244420000005</v>
      </c>
      <c r="J304" s="21">
        <v>6.04</v>
      </c>
      <c r="K304" s="21">
        <v>0.16</v>
      </c>
      <c r="L304" s="21">
        <v>0</v>
      </c>
      <c r="M304" s="21">
        <v>0</v>
      </c>
      <c r="N304" s="21">
        <v>15.23</v>
      </c>
      <c r="O304" s="21">
        <v>22.41</v>
      </c>
      <c r="P304" s="21">
        <v>3.1</v>
      </c>
      <c r="Q304" s="21">
        <v>0</v>
      </c>
      <c r="R304" s="21">
        <v>0</v>
      </c>
      <c r="S304" s="21">
        <v>0.13</v>
      </c>
      <c r="T304" s="21">
        <v>2.37</v>
      </c>
      <c r="U304" s="21">
        <v>349.98</v>
      </c>
      <c r="V304" s="21">
        <v>308.52999999999997</v>
      </c>
      <c r="W304" s="21">
        <v>170.84</v>
      </c>
      <c r="X304" s="21">
        <v>58.12</v>
      </c>
      <c r="Y304" s="21">
        <v>236.03</v>
      </c>
      <c r="Z304" s="21">
        <v>1.82</v>
      </c>
      <c r="AA304" s="21">
        <v>84.87</v>
      </c>
      <c r="AB304" s="21">
        <v>39.04</v>
      </c>
      <c r="AC304" s="21">
        <v>92.52</v>
      </c>
      <c r="AD304" s="21">
        <v>0.57999999999999996</v>
      </c>
      <c r="AE304" s="21">
        <v>0.17</v>
      </c>
      <c r="AF304" s="21">
        <v>0.25</v>
      </c>
      <c r="AG304" s="21">
        <v>0.81</v>
      </c>
      <c r="AH304" s="21">
        <v>3.17</v>
      </c>
      <c r="AI304" s="21">
        <v>0.66</v>
      </c>
      <c r="AJ304" s="21">
        <v>0</v>
      </c>
      <c r="AK304" s="21">
        <v>244.25</v>
      </c>
      <c r="AL304" s="21">
        <v>200.75</v>
      </c>
      <c r="AM304" s="21">
        <v>361.36</v>
      </c>
      <c r="AN304" s="21">
        <v>230.47</v>
      </c>
      <c r="AO304" s="21">
        <v>107.82</v>
      </c>
      <c r="AP304" s="21">
        <v>176.22</v>
      </c>
      <c r="AQ304" s="21">
        <v>76.37</v>
      </c>
      <c r="AR304" s="21">
        <v>250.33</v>
      </c>
      <c r="AS304" s="21">
        <v>265.91000000000003</v>
      </c>
      <c r="AT304" s="21">
        <v>306.02999999999997</v>
      </c>
      <c r="AU304" s="21">
        <v>419.41</v>
      </c>
      <c r="AV304" s="21">
        <v>113.55</v>
      </c>
      <c r="AW304" s="21">
        <v>223.72</v>
      </c>
      <c r="AX304" s="21">
        <v>1181.78</v>
      </c>
      <c r="AY304" s="21">
        <v>1.23</v>
      </c>
      <c r="AZ304" s="21">
        <v>296.88</v>
      </c>
      <c r="BA304" s="21">
        <v>289.27999999999997</v>
      </c>
      <c r="BB304" s="21">
        <v>177.12</v>
      </c>
      <c r="BC304" s="21">
        <v>112.56</v>
      </c>
      <c r="BD304" s="21">
        <v>0.23</v>
      </c>
      <c r="BE304" s="21">
        <v>0.05</v>
      </c>
      <c r="BF304" s="21">
        <v>0.04</v>
      </c>
      <c r="BG304" s="21">
        <v>0.12</v>
      </c>
      <c r="BH304" s="21">
        <v>0.15</v>
      </c>
      <c r="BI304" s="21">
        <v>0.48</v>
      </c>
      <c r="BJ304" s="21">
        <v>0</v>
      </c>
      <c r="BK304" s="21">
        <v>1.74</v>
      </c>
      <c r="BL304" s="21">
        <v>0</v>
      </c>
      <c r="BM304" s="21">
        <v>0.48</v>
      </c>
      <c r="BN304" s="21">
        <v>0</v>
      </c>
      <c r="BO304" s="21">
        <v>0</v>
      </c>
      <c r="BP304" s="21">
        <v>0</v>
      </c>
      <c r="BQ304" s="21">
        <v>0.05</v>
      </c>
      <c r="BR304" s="21">
        <v>0.18</v>
      </c>
      <c r="BS304" s="21">
        <v>1.82</v>
      </c>
      <c r="BT304" s="21">
        <v>0</v>
      </c>
      <c r="BU304" s="21">
        <v>0</v>
      </c>
      <c r="BV304" s="21">
        <v>0.59</v>
      </c>
      <c r="BW304" s="21">
        <v>0.04</v>
      </c>
      <c r="BX304" s="21">
        <v>0</v>
      </c>
      <c r="BY304" s="21">
        <v>0</v>
      </c>
      <c r="BZ304" s="21">
        <v>0</v>
      </c>
      <c r="CA304" s="21">
        <v>0</v>
      </c>
      <c r="CB304" s="21">
        <v>125.32</v>
      </c>
      <c r="CC304" s="23"/>
      <c r="CE304" s="21">
        <v>91.38</v>
      </c>
      <c r="CG304" s="21">
        <v>0</v>
      </c>
      <c r="CH304" s="21">
        <v>0</v>
      </c>
      <c r="CI304" s="21">
        <v>0</v>
      </c>
      <c r="CJ304" s="21">
        <v>0</v>
      </c>
      <c r="CK304" s="21">
        <v>0</v>
      </c>
      <c r="CL304" s="21">
        <v>0</v>
      </c>
      <c r="CM304" s="21">
        <v>0</v>
      </c>
      <c r="CN304" s="21">
        <v>0</v>
      </c>
      <c r="CO304" s="21">
        <v>0</v>
      </c>
      <c r="CP304" s="21">
        <v>7.2</v>
      </c>
      <c r="CQ304" s="21">
        <v>0.74</v>
      </c>
    </row>
    <row r="305" spans="1:95" s="21" customFormat="1" ht="15" x14ac:dyDescent="0.25">
      <c r="A305" s="21" t="s">
        <v>135</v>
      </c>
      <c r="B305" s="22" t="s">
        <v>136</v>
      </c>
      <c r="C305" s="23" t="str">
        <f>"180"</f>
        <v>180</v>
      </c>
      <c r="D305" s="23">
        <v>3.11</v>
      </c>
      <c r="E305" s="23">
        <v>3</v>
      </c>
      <c r="F305" s="23">
        <v>2.56</v>
      </c>
      <c r="G305" s="23">
        <v>0.32</v>
      </c>
      <c r="H305" s="23">
        <v>13.79</v>
      </c>
      <c r="I305" s="23">
        <v>87.312258719999988</v>
      </c>
      <c r="J305" s="21">
        <v>1.95</v>
      </c>
      <c r="K305" s="21">
        <v>0</v>
      </c>
      <c r="L305" s="21">
        <v>0</v>
      </c>
      <c r="M305" s="21">
        <v>0</v>
      </c>
      <c r="N305" s="21">
        <v>12.73</v>
      </c>
      <c r="O305" s="21">
        <v>0.36</v>
      </c>
      <c r="P305" s="21">
        <v>0.69</v>
      </c>
      <c r="Q305" s="21">
        <v>0</v>
      </c>
      <c r="R305" s="21">
        <v>0</v>
      </c>
      <c r="S305" s="21">
        <v>0.19</v>
      </c>
      <c r="T305" s="21">
        <v>0.87</v>
      </c>
      <c r="U305" s="21">
        <v>52.12</v>
      </c>
      <c r="V305" s="21">
        <v>161.9</v>
      </c>
      <c r="W305" s="21">
        <v>111.97</v>
      </c>
      <c r="X305" s="21">
        <v>20.59</v>
      </c>
      <c r="Y305" s="21">
        <v>93.35</v>
      </c>
      <c r="Z305" s="21">
        <v>0.53</v>
      </c>
      <c r="AA305" s="21">
        <v>12.42</v>
      </c>
      <c r="AB305" s="21">
        <v>8.6300000000000008</v>
      </c>
      <c r="AC305" s="21">
        <v>22.83</v>
      </c>
      <c r="AD305" s="21">
        <v>0.01</v>
      </c>
      <c r="AE305" s="21">
        <v>0.03</v>
      </c>
      <c r="AF305" s="21">
        <v>0.13</v>
      </c>
      <c r="AG305" s="21">
        <v>0.11</v>
      </c>
      <c r="AH305" s="21">
        <v>0.97</v>
      </c>
      <c r="AI305" s="21">
        <v>0.54</v>
      </c>
      <c r="AJ305" s="21">
        <v>0</v>
      </c>
      <c r="AK305" s="21">
        <v>0</v>
      </c>
      <c r="AL305" s="21">
        <v>0</v>
      </c>
      <c r="AM305" s="21">
        <v>0</v>
      </c>
      <c r="AN305" s="21">
        <v>0</v>
      </c>
      <c r="AO305" s="21">
        <v>0</v>
      </c>
      <c r="AP305" s="21">
        <v>0</v>
      </c>
      <c r="AQ305" s="21">
        <v>0</v>
      </c>
      <c r="AR305" s="21">
        <v>0</v>
      </c>
      <c r="AS305" s="21">
        <v>0</v>
      </c>
      <c r="AT305" s="21">
        <v>0</v>
      </c>
      <c r="AU305" s="21">
        <v>0</v>
      </c>
      <c r="AV305" s="21">
        <v>0</v>
      </c>
      <c r="AW305" s="21">
        <v>0</v>
      </c>
      <c r="AX305" s="21">
        <v>0</v>
      </c>
      <c r="AY305" s="21">
        <v>0</v>
      </c>
      <c r="AZ305" s="21">
        <v>0</v>
      </c>
      <c r="BA305" s="21">
        <v>0</v>
      </c>
      <c r="BB305" s="21">
        <v>0</v>
      </c>
      <c r="BC305" s="21">
        <v>0</v>
      </c>
      <c r="BD305" s="21">
        <v>0</v>
      </c>
      <c r="BE305" s="21">
        <v>0</v>
      </c>
      <c r="BF305" s="21">
        <v>0</v>
      </c>
      <c r="BG305" s="21">
        <v>0</v>
      </c>
      <c r="BH305" s="21">
        <v>0</v>
      </c>
      <c r="BI305" s="21">
        <v>0</v>
      </c>
      <c r="BJ305" s="21">
        <v>0</v>
      </c>
      <c r="BK305" s="21">
        <v>0</v>
      </c>
      <c r="BL305" s="21">
        <v>0</v>
      </c>
      <c r="BM305" s="21">
        <v>0</v>
      </c>
      <c r="BN305" s="21">
        <v>0</v>
      </c>
      <c r="BO305" s="21">
        <v>0</v>
      </c>
      <c r="BP305" s="21">
        <v>0</v>
      </c>
      <c r="BQ305" s="21">
        <v>0</v>
      </c>
      <c r="BR305" s="21">
        <v>0</v>
      </c>
      <c r="BS305" s="21">
        <v>0</v>
      </c>
      <c r="BT305" s="21">
        <v>0</v>
      </c>
      <c r="BU305" s="21">
        <v>0</v>
      </c>
      <c r="BV305" s="21">
        <v>0</v>
      </c>
      <c r="BW305" s="21">
        <v>0</v>
      </c>
      <c r="BX305" s="21">
        <v>0</v>
      </c>
      <c r="BY305" s="21">
        <v>0</v>
      </c>
      <c r="BZ305" s="21">
        <v>0</v>
      </c>
      <c r="CA305" s="21">
        <v>0</v>
      </c>
      <c r="CB305" s="21">
        <v>182.23</v>
      </c>
      <c r="CC305" s="23"/>
      <c r="CE305" s="21">
        <v>13.86</v>
      </c>
      <c r="CG305" s="21">
        <v>0</v>
      </c>
      <c r="CH305" s="21">
        <v>0</v>
      </c>
      <c r="CI305" s="21">
        <v>0</v>
      </c>
      <c r="CJ305" s="21">
        <v>0</v>
      </c>
      <c r="CK305" s="21">
        <v>0</v>
      </c>
      <c r="CL305" s="21">
        <v>0</v>
      </c>
      <c r="CM305" s="21">
        <v>0</v>
      </c>
      <c r="CN305" s="21">
        <v>0</v>
      </c>
      <c r="CO305" s="21">
        <v>0</v>
      </c>
      <c r="CP305" s="21">
        <v>8.1</v>
      </c>
      <c r="CQ305" s="21">
        <v>0</v>
      </c>
    </row>
    <row r="306" spans="1:95" s="21" customFormat="1" ht="15" x14ac:dyDescent="0.25">
      <c r="A306" s="21" t="s">
        <v>104</v>
      </c>
      <c r="B306" s="22" t="s">
        <v>129</v>
      </c>
      <c r="C306" s="23" t="str">
        <f>"35"</f>
        <v>35</v>
      </c>
      <c r="D306" s="23">
        <v>0.98</v>
      </c>
      <c r="E306" s="23">
        <v>0</v>
      </c>
      <c r="F306" s="23">
        <v>0.06</v>
      </c>
      <c r="G306" s="23">
        <v>0</v>
      </c>
      <c r="H306" s="23">
        <v>12.89</v>
      </c>
      <c r="I306" s="23">
        <v>56.36119999999999</v>
      </c>
      <c r="J306" s="21">
        <v>7.0000000000000007E-2</v>
      </c>
      <c r="K306" s="21">
        <v>0</v>
      </c>
      <c r="L306" s="21">
        <v>0</v>
      </c>
      <c r="M306" s="21">
        <v>0</v>
      </c>
      <c r="N306" s="21">
        <v>0.22</v>
      </c>
      <c r="O306" s="21">
        <v>12.11</v>
      </c>
      <c r="P306" s="21">
        <v>0.56000000000000005</v>
      </c>
      <c r="Q306" s="21">
        <v>0</v>
      </c>
      <c r="R306" s="21">
        <v>0</v>
      </c>
      <c r="S306" s="21">
        <v>0.11</v>
      </c>
      <c r="T306" s="21">
        <v>0.6</v>
      </c>
      <c r="U306" s="21">
        <v>174.65</v>
      </c>
      <c r="V306" s="21">
        <v>32.549999999999997</v>
      </c>
      <c r="W306" s="21">
        <v>7</v>
      </c>
      <c r="X306" s="21">
        <v>4.9000000000000004</v>
      </c>
      <c r="Y306" s="21">
        <v>22.75</v>
      </c>
      <c r="Z306" s="21">
        <v>0.39</v>
      </c>
      <c r="AA306" s="21">
        <v>0</v>
      </c>
      <c r="AB306" s="21">
        <v>0</v>
      </c>
      <c r="AC306" s="21">
        <v>0</v>
      </c>
      <c r="AD306" s="21">
        <v>0.39</v>
      </c>
      <c r="AE306" s="21">
        <v>0.04</v>
      </c>
      <c r="AF306" s="21">
        <v>0.01</v>
      </c>
      <c r="AG306" s="21">
        <v>0.32</v>
      </c>
      <c r="AH306" s="21">
        <v>0.77</v>
      </c>
      <c r="AI306" s="21">
        <v>0</v>
      </c>
      <c r="AJ306" s="21">
        <v>0</v>
      </c>
      <c r="AK306" s="21">
        <v>121.8</v>
      </c>
      <c r="AL306" s="21">
        <v>111.3</v>
      </c>
      <c r="AM306" s="21">
        <v>207.9</v>
      </c>
      <c r="AN306" s="21">
        <v>66.150000000000006</v>
      </c>
      <c r="AO306" s="21">
        <v>39.9</v>
      </c>
      <c r="AP306" s="21">
        <v>80.849999999999994</v>
      </c>
      <c r="AQ306" s="21">
        <v>25.9</v>
      </c>
      <c r="AR306" s="21">
        <v>128.80000000000001</v>
      </c>
      <c r="AS306" s="21">
        <v>85.05</v>
      </c>
      <c r="AT306" s="21">
        <v>103.25</v>
      </c>
      <c r="AU306" s="21">
        <v>88.2</v>
      </c>
      <c r="AV306" s="21">
        <v>51.8</v>
      </c>
      <c r="AW306" s="21">
        <v>90.3</v>
      </c>
      <c r="AX306" s="21">
        <v>788.9</v>
      </c>
      <c r="AY306" s="21">
        <v>0</v>
      </c>
      <c r="AZ306" s="21">
        <v>248.15</v>
      </c>
      <c r="BA306" s="21">
        <v>128.80000000000001</v>
      </c>
      <c r="BB306" s="21">
        <v>65.45</v>
      </c>
      <c r="BC306" s="21">
        <v>51.45</v>
      </c>
      <c r="BD306" s="21">
        <v>0</v>
      </c>
      <c r="BE306" s="21">
        <v>0</v>
      </c>
      <c r="BF306" s="21">
        <v>0</v>
      </c>
      <c r="BG306" s="21">
        <v>0</v>
      </c>
      <c r="BH306" s="21">
        <v>0</v>
      </c>
      <c r="BI306" s="21">
        <v>0.04</v>
      </c>
      <c r="BJ306" s="21">
        <v>0</v>
      </c>
      <c r="BK306" s="21">
        <v>0</v>
      </c>
      <c r="BL306" s="21">
        <v>0</v>
      </c>
      <c r="BM306" s="21">
        <v>0</v>
      </c>
      <c r="BN306" s="21">
        <v>0.03</v>
      </c>
      <c r="BO306" s="21">
        <v>0</v>
      </c>
      <c r="BP306" s="21">
        <v>0</v>
      </c>
      <c r="BQ306" s="21">
        <v>0</v>
      </c>
      <c r="BR306" s="21">
        <v>0</v>
      </c>
      <c r="BS306" s="21">
        <v>0.03</v>
      </c>
      <c r="BT306" s="21">
        <v>0</v>
      </c>
      <c r="BU306" s="21">
        <v>0</v>
      </c>
      <c r="BV306" s="21">
        <v>0.12</v>
      </c>
      <c r="BW306" s="21">
        <v>0.01</v>
      </c>
      <c r="BX306" s="21">
        <v>0</v>
      </c>
      <c r="BY306" s="21">
        <v>0</v>
      </c>
      <c r="BZ306" s="21">
        <v>0</v>
      </c>
      <c r="CA306" s="21">
        <v>0</v>
      </c>
      <c r="CB306" s="21">
        <v>13.23</v>
      </c>
      <c r="CC306" s="23"/>
      <c r="CE306" s="21">
        <v>0</v>
      </c>
      <c r="CG306" s="21">
        <v>0</v>
      </c>
      <c r="CH306" s="21">
        <v>0</v>
      </c>
      <c r="CI306" s="21">
        <v>0</v>
      </c>
      <c r="CJ306" s="21">
        <v>0</v>
      </c>
      <c r="CK306" s="21">
        <v>0</v>
      </c>
      <c r="CL306" s="21">
        <v>0</v>
      </c>
      <c r="CM306" s="21">
        <v>0</v>
      </c>
      <c r="CN306" s="21">
        <v>0</v>
      </c>
      <c r="CO306" s="21">
        <v>0</v>
      </c>
      <c r="CP306" s="21">
        <v>0</v>
      </c>
      <c r="CQ306" s="21">
        <v>0</v>
      </c>
    </row>
    <row r="307" spans="1:95" s="21" customFormat="1" ht="15" x14ac:dyDescent="0.25">
      <c r="A307" s="18"/>
      <c r="B307" s="22" t="s">
        <v>137</v>
      </c>
      <c r="C307" s="23" t="str">
        <f>"100"</f>
        <v>100</v>
      </c>
      <c r="D307" s="23">
        <v>0.36</v>
      </c>
      <c r="E307" s="23">
        <v>0</v>
      </c>
      <c r="F307" s="23">
        <v>0.3</v>
      </c>
      <c r="G307" s="23">
        <v>0.3</v>
      </c>
      <c r="H307" s="23">
        <v>11.6</v>
      </c>
      <c r="I307" s="23">
        <v>47.62</v>
      </c>
      <c r="J307" s="21">
        <v>0.1</v>
      </c>
      <c r="K307" s="21">
        <v>0</v>
      </c>
      <c r="L307" s="21">
        <v>0</v>
      </c>
      <c r="M307" s="21">
        <v>0</v>
      </c>
      <c r="N307" s="21">
        <v>9</v>
      </c>
      <c r="O307" s="21">
        <v>0.8</v>
      </c>
      <c r="P307" s="21">
        <v>1.8</v>
      </c>
      <c r="Q307" s="21">
        <v>0</v>
      </c>
      <c r="R307" s="21">
        <v>0</v>
      </c>
      <c r="S307" s="21">
        <v>0.8</v>
      </c>
      <c r="T307" s="21">
        <v>0.5</v>
      </c>
      <c r="U307" s="21">
        <v>15.6</v>
      </c>
      <c r="V307" s="21">
        <v>152.9</v>
      </c>
      <c r="W307" s="21">
        <v>12.8</v>
      </c>
      <c r="X307" s="21">
        <v>6.75</v>
      </c>
      <c r="Y307" s="21">
        <v>7.7</v>
      </c>
      <c r="Z307" s="21">
        <v>1.76</v>
      </c>
      <c r="AA307" s="21">
        <v>0</v>
      </c>
      <c r="AB307" s="21">
        <v>30</v>
      </c>
      <c r="AC307" s="21">
        <v>5</v>
      </c>
      <c r="AD307" s="21">
        <v>0.2</v>
      </c>
      <c r="AE307" s="21">
        <v>0.02</v>
      </c>
      <c r="AF307" s="21">
        <v>0.01</v>
      </c>
      <c r="AG307" s="21">
        <v>0.24</v>
      </c>
      <c r="AH307" s="21">
        <v>0.4</v>
      </c>
      <c r="AI307" s="21">
        <v>3</v>
      </c>
      <c r="AJ307" s="21">
        <v>0</v>
      </c>
      <c r="AK307" s="21">
        <v>10.8</v>
      </c>
      <c r="AL307" s="21">
        <v>11.7</v>
      </c>
      <c r="AM307" s="21">
        <v>17.100000000000001</v>
      </c>
      <c r="AN307" s="21">
        <v>16.2</v>
      </c>
      <c r="AO307" s="21">
        <v>2.7</v>
      </c>
      <c r="AP307" s="21">
        <v>9.9</v>
      </c>
      <c r="AQ307" s="21">
        <v>2.7</v>
      </c>
      <c r="AR307" s="21">
        <v>8.1</v>
      </c>
      <c r="AS307" s="21">
        <v>15.3</v>
      </c>
      <c r="AT307" s="21">
        <v>9</v>
      </c>
      <c r="AU307" s="21">
        <v>70.2</v>
      </c>
      <c r="AV307" s="21">
        <v>6.3</v>
      </c>
      <c r="AW307" s="21">
        <v>12.6</v>
      </c>
      <c r="AX307" s="21">
        <v>37.799999999999997</v>
      </c>
      <c r="AY307" s="21">
        <v>0</v>
      </c>
      <c r="AZ307" s="21">
        <v>11.7</v>
      </c>
      <c r="BA307" s="21">
        <v>14.4</v>
      </c>
      <c r="BB307" s="21">
        <v>5.4</v>
      </c>
      <c r="BC307" s="21">
        <v>4.5</v>
      </c>
      <c r="BD307" s="21">
        <v>0</v>
      </c>
      <c r="BE307" s="21">
        <v>0</v>
      </c>
      <c r="BF307" s="21">
        <v>0</v>
      </c>
      <c r="BG307" s="21">
        <v>0</v>
      </c>
      <c r="BH307" s="21">
        <v>0</v>
      </c>
      <c r="BI307" s="21">
        <v>0</v>
      </c>
      <c r="BJ307" s="21">
        <v>0</v>
      </c>
      <c r="BK307" s="21">
        <v>0</v>
      </c>
      <c r="BL307" s="21">
        <v>0</v>
      </c>
      <c r="BM307" s="21">
        <v>0</v>
      </c>
      <c r="BN307" s="21">
        <v>0</v>
      </c>
      <c r="BO307" s="21">
        <v>0</v>
      </c>
      <c r="BP307" s="21">
        <v>0</v>
      </c>
      <c r="BQ307" s="21">
        <v>0</v>
      </c>
      <c r="BR307" s="21">
        <v>0</v>
      </c>
      <c r="BS307" s="21">
        <v>0</v>
      </c>
      <c r="BT307" s="21">
        <v>0</v>
      </c>
      <c r="BU307" s="21">
        <v>0</v>
      </c>
      <c r="BV307" s="21">
        <v>0</v>
      </c>
      <c r="BW307" s="21">
        <v>0</v>
      </c>
      <c r="BX307" s="21">
        <v>0</v>
      </c>
      <c r="BY307" s="21">
        <v>0</v>
      </c>
      <c r="BZ307" s="21">
        <v>0</v>
      </c>
      <c r="CA307" s="21">
        <v>0</v>
      </c>
      <c r="CB307" s="21">
        <v>86.3</v>
      </c>
      <c r="CC307" s="23"/>
      <c r="CE307" s="21">
        <v>5</v>
      </c>
      <c r="CG307" s="21">
        <v>0</v>
      </c>
      <c r="CH307" s="21">
        <v>0</v>
      </c>
      <c r="CI307" s="21">
        <v>0</v>
      </c>
      <c r="CJ307" s="21">
        <v>0</v>
      </c>
      <c r="CK307" s="21">
        <v>0</v>
      </c>
      <c r="CL307" s="21">
        <v>0</v>
      </c>
      <c r="CM307" s="21">
        <v>0</v>
      </c>
      <c r="CN307" s="21">
        <v>0</v>
      </c>
      <c r="CO307" s="21">
        <v>0</v>
      </c>
      <c r="CP307" s="21">
        <v>0</v>
      </c>
      <c r="CQ307" s="21">
        <v>0</v>
      </c>
    </row>
    <row r="308" spans="1:95" s="18" customFormat="1" ht="15" x14ac:dyDescent="0.25">
      <c r="A308" s="27"/>
      <c r="B308" s="19" t="s">
        <v>88</v>
      </c>
      <c r="C308" s="20" t="str">
        <f>"5"</f>
        <v>5</v>
      </c>
      <c r="D308" s="20">
        <v>0.14000000000000001</v>
      </c>
      <c r="E308" s="20">
        <v>0</v>
      </c>
      <c r="F308" s="20">
        <v>0.17</v>
      </c>
      <c r="G308" s="20">
        <v>0</v>
      </c>
      <c r="H308" s="20">
        <v>4.0199999999999996</v>
      </c>
      <c r="I308" s="20">
        <v>17.221999999999998</v>
      </c>
      <c r="J308" s="18">
        <v>0.01</v>
      </c>
      <c r="K308" s="18">
        <v>0</v>
      </c>
      <c r="L308" s="18">
        <v>0</v>
      </c>
      <c r="M308" s="18">
        <v>0</v>
      </c>
      <c r="N308" s="18">
        <v>3.87</v>
      </c>
      <c r="O308" s="18">
        <v>0</v>
      </c>
      <c r="P308" s="18">
        <v>0.16</v>
      </c>
      <c r="Q308" s="18">
        <v>0</v>
      </c>
      <c r="R308" s="18">
        <v>0</v>
      </c>
      <c r="S308" s="18">
        <v>0.06</v>
      </c>
      <c r="T308" s="18">
        <v>0.02</v>
      </c>
      <c r="U308" s="18">
        <v>2.4500000000000002</v>
      </c>
      <c r="V308" s="18">
        <v>7</v>
      </c>
      <c r="W308" s="18">
        <v>0.8</v>
      </c>
      <c r="X308" s="18">
        <v>0.5</v>
      </c>
      <c r="Y308" s="18">
        <v>1.8</v>
      </c>
      <c r="Z308" s="18">
        <v>0.08</v>
      </c>
      <c r="AA308" s="18">
        <v>0.1</v>
      </c>
      <c r="AB308" s="18">
        <v>0.25</v>
      </c>
      <c r="AC308" s="18">
        <v>0.15</v>
      </c>
      <c r="AD308" s="18">
        <v>0.04</v>
      </c>
      <c r="AE308" s="18">
        <v>0</v>
      </c>
      <c r="AF308" s="18">
        <v>0</v>
      </c>
      <c r="AG308" s="18">
        <v>0.02</v>
      </c>
      <c r="AH308" s="18">
        <v>0.04</v>
      </c>
      <c r="AI308" s="18">
        <v>0</v>
      </c>
      <c r="AJ308" s="18">
        <v>0</v>
      </c>
      <c r="AK308" s="18">
        <v>0</v>
      </c>
      <c r="AL308" s="18">
        <v>0</v>
      </c>
      <c r="AM308" s="18">
        <v>0</v>
      </c>
      <c r="AN308" s="18">
        <v>0</v>
      </c>
      <c r="AO308" s="18">
        <v>0</v>
      </c>
      <c r="AP308" s="18">
        <v>0</v>
      </c>
      <c r="AQ308" s="18">
        <v>0</v>
      </c>
      <c r="AR308" s="18">
        <v>0</v>
      </c>
      <c r="AS308" s="18">
        <v>0</v>
      </c>
      <c r="AT308" s="18">
        <v>0</v>
      </c>
      <c r="AU308" s="18">
        <v>0</v>
      </c>
      <c r="AV308" s="18">
        <v>0</v>
      </c>
      <c r="AW308" s="18">
        <v>0</v>
      </c>
      <c r="AX308" s="18">
        <v>0</v>
      </c>
      <c r="AY308" s="18">
        <v>0</v>
      </c>
      <c r="AZ308" s="18">
        <v>0</v>
      </c>
      <c r="BA308" s="18">
        <v>0</v>
      </c>
      <c r="BB308" s="18">
        <v>0</v>
      </c>
      <c r="BC308" s="18">
        <v>0</v>
      </c>
      <c r="BD308" s="18">
        <v>0</v>
      </c>
      <c r="BE308" s="18">
        <v>0</v>
      </c>
      <c r="BF308" s="18">
        <v>0</v>
      </c>
      <c r="BG308" s="18">
        <v>0</v>
      </c>
      <c r="BH308" s="18">
        <v>0</v>
      </c>
      <c r="BI308" s="18">
        <v>0</v>
      </c>
      <c r="BJ308" s="18">
        <v>0</v>
      </c>
      <c r="BK308" s="18">
        <v>0</v>
      </c>
      <c r="BL308" s="18">
        <v>0</v>
      </c>
      <c r="BM308" s="18">
        <v>0</v>
      </c>
      <c r="BN308" s="18">
        <v>0</v>
      </c>
      <c r="BO308" s="18">
        <v>0</v>
      </c>
      <c r="BP308" s="18">
        <v>0</v>
      </c>
      <c r="BQ308" s="18">
        <v>0</v>
      </c>
      <c r="BR308" s="18">
        <v>0</v>
      </c>
      <c r="BS308" s="18">
        <v>0</v>
      </c>
      <c r="BT308" s="18">
        <v>0</v>
      </c>
      <c r="BU308" s="18">
        <v>0</v>
      </c>
      <c r="BV308" s="18">
        <v>0</v>
      </c>
      <c r="BW308" s="18">
        <v>0</v>
      </c>
      <c r="BX308" s="18">
        <v>0</v>
      </c>
      <c r="BY308" s="18">
        <v>0</v>
      </c>
      <c r="BZ308" s="18">
        <v>0</v>
      </c>
      <c r="CA308" s="18">
        <v>0</v>
      </c>
      <c r="CB308" s="18">
        <v>0.6</v>
      </c>
      <c r="CC308" s="20"/>
      <c r="CE308" s="18">
        <v>0.14000000000000001</v>
      </c>
      <c r="CG308" s="18">
        <v>0</v>
      </c>
      <c r="CH308" s="18">
        <v>0</v>
      </c>
      <c r="CI308" s="18">
        <v>0</v>
      </c>
      <c r="CJ308" s="18">
        <v>0</v>
      </c>
      <c r="CK308" s="18">
        <v>0</v>
      </c>
      <c r="CL308" s="18">
        <v>0</v>
      </c>
      <c r="CM308" s="18">
        <v>0</v>
      </c>
      <c r="CN308" s="18">
        <v>0</v>
      </c>
      <c r="CO308" s="18">
        <v>0</v>
      </c>
      <c r="CP308" s="18">
        <v>0</v>
      </c>
      <c r="CQ308" s="18">
        <v>0</v>
      </c>
    </row>
    <row r="309" spans="1:95" s="26" customFormat="1" ht="15" x14ac:dyDescent="0.25">
      <c r="A309" s="5"/>
      <c r="B309" s="24" t="s">
        <v>86</v>
      </c>
      <c r="C309" s="25"/>
      <c r="D309" s="25">
        <v>12.04</v>
      </c>
      <c r="E309" s="25">
        <v>7.29</v>
      </c>
      <c r="F309" s="25">
        <v>13.07</v>
      </c>
      <c r="G309" s="25">
        <v>2.0299999999999998</v>
      </c>
      <c r="H309" s="25">
        <v>83.03</v>
      </c>
      <c r="I309" s="25">
        <v>484.48</v>
      </c>
      <c r="J309" s="26">
        <v>8.17</v>
      </c>
      <c r="K309" s="26">
        <v>0.16</v>
      </c>
      <c r="L309" s="26">
        <v>0</v>
      </c>
      <c r="M309" s="26">
        <v>0</v>
      </c>
      <c r="N309" s="26">
        <v>41.05</v>
      </c>
      <c r="O309" s="26">
        <v>35.67</v>
      </c>
      <c r="P309" s="26">
        <v>6.31</v>
      </c>
      <c r="Q309" s="26">
        <v>0</v>
      </c>
      <c r="R309" s="26">
        <v>0</v>
      </c>
      <c r="S309" s="26">
        <v>1.28</v>
      </c>
      <c r="T309" s="26">
        <v>4.3499999999999996</v>
      </c>
      <c r="U309" s="26">
        <v>594.79999999999995</v>
      </c>
      <c r="V309" s="26">
        <v>662.87</v>
      </c>
      <c r="W309" s="26">
        <v>303.41000000000003</v>
      </c>
      <c r="X309" s="26">
        <v>90.87</v>
      </c>
      <c r="Y309" s="26">
        <v>361.63</v>
      </c>
      <c r="Z309" s="26">
        <v>4.5599999999999996</v>
      </c>
      <c r="AA309" s="26">
        <v>97.39</v>
      </c>
      <c r="AB309" s="26">
        <v>77.92</v>
      </c>
      <c r="AC309" s="26">
        <v>120.5</v>
      </c>
      <c r="AD309" s="26">
        <v>1.2</v>
      </c>
      <c r="AE309" s="26">
        <v>0.25</v>
      </c>
      <c r="AF309" s="26">
        <v>0.4</v>
      </c>
      <c r="AG309" s="26">
        <v>1.5</v>
      </c>
      <c r="AH309" s="26">
        <v>5.35</v>
      </c>
      <c r="AI309" s="26">
        <v>4.1900000000000004</v>
      </c>
      <c r="AJ309" s="26">
        <v>0</v>
      </c>
      <c r="AK309" s="26">
        <v>376.85</v>
      </c>
      <c r="AL309" s="26">
        <v>323.75</v>
      </c>
      <c r="AM309" s="26">
        <v>586.36</v>
      </c>
      <c r="AN309" s="26">
        <v>312.82</v>
      </c>
      <c r="AO309" s="26">
        <v>150.41999999999999</v>
      </c>
      <c r="AP309" s="26">
        <v>266.97000000000003</v>
      </c>
      <c r="AQ309" s="26">
        <v>104.97</v>
      </c>
      <c r="AR309" s="26">
        <v>387.23</v>
      </c>
      <c r="AS309" s="26">
        <v>366.26</v>
      </c>
      <c r="AT309" s="26">
        <v>418.28</v>
      </c>
      <c r="AU309" s="26">
        <v>577.80999999999995</v>
      </c>
      <c r="AV309" s="26">
        <v>171.65</v>
      </c>
      <c r="AW309" s="26">
        <v>326.62</v>
      </c>
      <c r="AX309" s="26">
        <v>2008.48</v>
      </c>
      <c r="AY309" s="26">
        <v>1.23</v>
      </c>
      <c r="AZ309" s="26">
        <v>556.73</v>
      </c>
      <c r="BA309" s="26">
        <v>432.48</v>
      </c>
      <c r="BB309" s="26">
        <v>247.97</v>
      </c>
      <c r="BC309" s="26">
        <v>168.51</v>
      </c>
      <c r="BD309" s="26">
        <v>0.23</v>
      </c>
      <c r="BE309" s="26">
        <v>0.05</v>
      </c>
      <c r="BF309" s="26">
        <v>0.04</v>
      </c>
      <c r="BG309" s="26">
        <v>0.12</v>
      </c>
      <c r="BH309" s="26">
        <v>0.15</v>
      </c>
      <c r="BI309" s="26">
        <v>0.52</v>
      </c>
      <c r="BJ309" s="26">
        <v>0</v>
      </c>
      <c r="BK309" s="26">
        <v>1.75</v>
      </c>
      <c r="BL309" s="26">
        <v>0</v>
      </c>
      <c r="BM309" s="26">
        <v>0.48</v>
      </c>
      <c r="BN309" s="26">
        <v>0.03</v>
      </c>
      <c r="BO309" s="26">
        <v>0</v>
      </c>
      <c r="BP309" s="26">
        <v>0</v>
      </c>
      <c r="BQ309" s="26">
        <v>0.05</v>
      </c>
      <c r="BR309" s="26">
        <v>0.19</v>
      </c>
      <c r="BS309" s="26">
        <v>1.85</v>
      </c>
      <c r="BT309" s="26">
        <v>0</v>
      </c>
      <c r="BU309" s="26">
        <v>0</v>
      </c>
      <c r="BV309" s="26">
        <v>0.71</v>
      </c>
      <c r="BW309" s="26">
        <v>0.04</v>
      </c>
      <c r="BX309" s="26">
        <v>0</v>
      </c>
      <c r="BY309" s="26">
        <v>0</v>
      </c>
      <c r="BZ309" s="26">
        <v>0</v>
      </c>
      <c r="CA309" s="26">
        <v>0</v>
      </c>
      <c r="CB309" s="26">
        <v>407.69</v>
      </c>
      <c r="CC309" s="25"/>
      <c r="CD309" s="26">
        <f>$I$16/$I$42*100</f>
        <v>31.688364134154689</v>
      </c>
      <c r="CE309" s="26">
        <v>110.38</v>
      </c>
      <c r="CG309" s="26">
        <v>0</v>
      </c>
      <c r="CH309" s="26">
        <v>0</v>
      </c>
      <c r="CI309" s="26">
        <v>0</v>
      </c>
      <c r="CJ309" s="26">
        <v>0</v>
      </c>
      <c r="CK309" s="26">
        <v>0</v>
      </c>
      <c r="CL309" s="26">
        <v>0</v>
      </c>
      <c r="CM309" s="26">
        <v>0</v>
      </c>
      <c r="CN309" s="26">
        <v>0</v>
      </c>
      <c r="CO309" s="26">
        <v>0</v>
      </c>
      <c r="CP309" s="26">
        <v>15.3</v>
      </c>
      <c r="CQ309" s="26">
        <v>0.74</v>
      </c>
    </row>
    <row r="310" spans="1:95" s="5" customFormat="1" ht="15" x14ac:dyDescent="0.25">
      <c r="A310" s="13"/>
      <c r="B310" s="17" t="s">
        <v>87</v>
      </c>
      <c r="C310" s="11"/>
      <c r="D310" s="11"/>
      <c r="E310" s="11"/>
      <c r="F310" s="11"/>
      <c r="G310" s="11"/>
      <c r="H310" s="11"/>
      <c r="I310" s="11"/>
      <c r="CC310" s="11"/>
    </row>
    <row r="311" spans="1:95" s="21" customFormat="1" ht="15" x14ac:dyDescent="0.25">
      <c r="A311" s="18" t="s">
        <v>104</v>
      </c>
      <c r="B311" s="22" t="s">
        <v>129</v>
      </c>
      <c r="C311" s="23" t="str">
        <f>"20"</f>
        <v>20</v>
      </c>
      <c r="D311" s="23">
        <v>0.56000000000000005</v>
      </c>
      <c r="E311" s="23">
        <v>0</v>
      </c>
      <c r="F311" s="23">
        <v>0.03</v>
      </c>
      <c r="G311" s="23">
        <v>0</v>
      </c>
      <c r="H311" s="23">
        <v>7.37</v>
      </c>
      <c r="I311" s="23">
        <v>32.206399999999995</v>
      </c>
      <c r="J311" s="21">
        <v>0.04</v>
      </c>
      <c r="K311" s="21">
        <v>0</v>
      </c>
      <c r="L311" s="21">
        <v>0</v>
      </c>
      <c r="M311" s="21">
        <v>0</v>
      </c>
      <c r="N311" s="21">
        <v>0.13</v>
      </c>
      <c r="O311" s="21">
        <v>6.92</v>
      </c>
      <c r="P311" s="21">
        <v>0.32</v>
      </c>
      <c r="Q311" s="21">
        <v>0</v>
      </c>
      <c r="R311" s="21">
        <v>0</v>
      </c>
      <c r="S311" s="21">
        <v>0.06</v>
      </c>
      <c r="T311" s="21">
        <v>0.34</v>
      </c>
      <c r="U311" s="21">
        <v>99.8</v>
      </c>
      <c r="V311" s="21">
        <v>18.600000000000001</v>
      </c>
      <c r="W311" s="21">
        <v>4</v>
      </c>
      <c r="X311" s="21">
        <v>2.8</v>
      </c>
      <c r="Y311" s="21">
        <v>13</v>
      </c>
      <c r="Z311" s="21">
        <v>0.22</v>
      </c>
      <c r="AA311" s="21">
        <v>0</v>
      </c>
      <c r="AB311" s="21">
        <v>0</v>
      </c>
      <c r="AC311" s="21">
        <v>0</v>
      </c>
      <c r="AD311" s="21">
        <v>0.22</v>
      </c>
      <c r="AE311" s="21">
        <v>0.02</v>
      </c>
      <c r="AF311" s="21">
        <v>0.01</v>
      </c>
      <c r="AG311" s="21">
        <v>0.18</v>
      </c>
      <c r="AH311" s="21">
        <v>0.44</v>
      </c>
      <c r="AI311" s="21">
        <v>0</v>
      </c>
      <c r="AJ311" s="21">
        <v>0</v>
      </c>
      <c r="AK311" s="21">
        <v>69.599999999999994</v>
      </c>
      <c r="AL311" s="21">
        <v>63.6</v>
      </c>
      <c r="AM311" s="21">
        <v>118.8</v>
      </c>
      <c r="AN311" s="21">
        <v>37.799999999999997</v>
      </c>
      <c r="AO311" s="21">
        <v>22.8</v>
      </c>
      <c r="AP311" s="21">
        <v>46.2</v>
      </c>
      <c r="AQ311" s="21">
        <v>14.8</v>
      </c>
      <c r="AR311" s="21">
        <v>73.599999999999994</v>
      </c>
      <c r="AS311" s="21">
        <v>48.6</v>
      </c>
      <c r="AT311" s="21">
        <v>59</v>
      </c>
      <c r="AU311" s="21">
        <v>50.4</v>
      </c>
      <c r="AV311" s="21">
        <v>29.6</v>
      </c>
      <c r="AW311" s="21">
        <v>51.6</v>
      </c>
      <c r="AX311" s="21">
        <v>450.8</v>
      </c>
      <c r="AY311" s="21">
        <v>0</v>
      </c>
      <c r="AZ311" s="21">
        <v>141.80000000000001</v>
      </c>
      <c r="BA311" s="21">
        <v>73.599999999999994</v>
      </c>
      <c r="BB311" s="21">
        <v>37.4</v>
      </c>
      <c r="BC311" s="21">
        <v>29.4</v>
      </c>
      <c r="BD311" s="21">
        <v>0</v>
      </c>
      <c r="BE311" s="21">
        <v>0</v>
      </c>
      <c r="BF311" s="21">
        <v>0</v>
      </c>
      <c r="BG311" s="21">
        <v>0</v>
      </c>
      <c r="BH311" s="21">
        <v>0</v>
      </c>
      <c r="BI311" s="21">
        <v>0.02</v>
      </c>
      <c r="BJ311" s="21">
        <v>0</v>
      </c>
      <c r="BK311" s="21">
        <v>0</v>
      </c>
      <c r="BL311" s="21">
        <v>0</v>
      </c>
      <c r="BM311" s="21">
        <v>0</v>
      </c>
      <c r="BN311" s="21">
        <v>0.02</v>
      </c>
      <c r="BO311" s="21">
        <v>0</v>
      </c>
      <c r="BP311" s="21">
        <v>0</v>
      </c>
      <c r="BQ311" s="21">
        <v>0</v>
      </c>
      <c r="BR311" s="21">
        <v>0</v>
      </c>
      <c r="BS311" s="21">
        <v>0.02</v>
      </c>
      <c r="BT311" s="21">
        <v>0</v>
      </c>
      <c r="BU311" s="21">
        <v>0</v>
      </c>
      <c r="BV311" s="21">
        <v>7.0000000000000007E-2</v>
      </c>
      <c r="BW311" s="21">
        <v>0</v>
      </c>
      <c r="BX311" s="21">
        <v>0</v>
      </c>
      <c r="BY311" s="21">
        <v>0</v>
      </c>
      <c r="BZ311" s="21">
        <v>0</v>
      </c>
      <c r="CA311" s="21">
        <v>0</v>
      </c>
      <c r="CB311" s="21">
        <v>7.56</v>
      </c>
      <c r="CC311" s="23"/>
      <c r="CE311" s="21">
        <v>0</v>
      </c>
      <c r="CG311" s="21">
        <v>0</v>
      </c>
      <c r="CH311" s="21">
        <v>0</v>
      </c>
      <c r="CI311" s="21">
        <v>0</v>
      </c>
      <c r="CJ311" s="21">
        <v>0</v>
      </c>
      <c r="CK311" s="21">
        <v>0</v>
      </c>
      <c r="CL311" s="21">
        <v>0</v>
      </c>
      <c r="CM311" s="21">
        <v>0</v>
      </c>
      <c r="CN311" s="21">
        <v>0</v>
      </c>
      <c r="CO311" s="21">
        <v>0</v>
      </c>
      <c r="CP311" s="21">
        <v>0</v>
      </c>
      <c r="CQ311" s="21">
        <v>0</v>
      </c>
    </row>
    <row r="312" spans="1:95" s="18" customFormat="1" ht="15" x14ac:dyDescent="0.25">
      <c r="A312" s="18" t="s">
        <v>150</v>
      </c>
      <c r="B312" s="19" t="s">
        <v>151</v>
      </c>
      <c r="C312" s="20" t="str">
        <f>"180"</f>
        <v>180</v>
      </c>
      <c r="D312" s="20">
        <v>5.17</v>
      </c>
      <c r="E312" s="20">
        <v>5.5</v>
      </c>
      <c r="F312" s="20">
        <v>4.17</v>
      </c>
      <c r="G312" s="20">
        <v>0</v>
      </c>
      <c r="H312" s="20">
        <v>8.2799999999999994</v>
      </c>
      <c r="I312" s="20">
        <v>90.268431120000002</v>
      </c>
      <c r="J312" s="18">
        <v>3.22</v>
      </c>
      <c r="K312" s="18">
        <v>0</v>
      </c>
      <c r="L312" s="18">
        <v>3.22</v>
      </c>
      <c r="M312" s="18">
        <v>0</v>
      </c>
      <c r="N312" s="18">
        <v>8.2799999999999994</v>
      </c>
      <c r="O312" s="18">
        <v>0</v>
      </c>
      <c r="P312" s="18">
        <v>0</v>
      </c>
      <c r="Q312" s="18">
        <v>0</v>
      </c>
      <c r="R312" s="18">
        <v>0</v>
      </c>
      <c r="S312" s="18">
        <v>0.19</v>
      </c>
      <c r="T312" s="18">
        <v>1.33</v>
      </c>
      <c r="U312" s="18">
        <v>94.82</v>
      </c>
      <c r="V312" s="18">
        <v>243.64</v>
      </c>
      <c r="W312" s="18">
        <v>200.25</v>
      </c>
      <c r="X312" s="18">
        <v>23.1</v>
      </c>
      <c r="Y312" s="18">
        <v>148.47999999999999</v>
      </c>
      <c r="Z312" s="18">
        <v>0.16</v>
      </c>
      <c r="AA312" s="18">
        <v>22.76</v>
      </c>
      <c r="AB312" s="18">
        <v>15.17</v>
      </c>
      <c r="AC312" s="18">
        <v>41.72</v>
      </c>
      <c r="AD312" s="18">
        <v>0</v>
      </c>
      <c r="AE312" s="18">
        <v>0.05</v>
      </c>
      <c r="AF312" s="18">
        <v>0.23</v>
      </c>
      <c r="AG312" s="18">
        <v>0.15</v>
      </c>
      <c r="AH312" s="18">
        <v>1.52</v>
      </c>
      <c r="AI312" s="18">
        <v>0.99</v>
      </c>
      <c r="AJ312" s="18">
        <v>0</v>
      </c>
      <c r="AK312" s="18">
        <v>0</v>
      </c>
      <c r="AL312" s="18">
        <v>0</v>
      </c>
      <c r="AM312" s="18">
        <v>0</v>
      </c>
      <c r="AN312" s="18">
        <v>0</v>
      </c>
      <c r="AO312" s="18">
        <v>0</v>
      </c>
      <c r="AP312" s="18">
        <v>0</v>
      </c>
      <c r="AQ312" s="18">
        <v>0</v>
      </c>
      <c r="AR312" s="18">
        <v>0</v>
      </c>
      <c r="AS312" s="18">
        <v>0</v>
      </c>
      <c r="AT312" s="18">
        <v>0</v>
      </c>
      <c r="AU312" s="18">
        <v>0</v>
      </c>
      <c r="AV312" s="18">
        <v>0</v>
      </c>
      <c r="AW312" s="18">
        <v>0</v>
      </c>
      <c r="AX312" s="18">
        <v>0</v>
      </c>
      <c r="AY312" s="18">
        <v>0</v>
      </c>
      <c r="AZ312" s="18">
        <v>0</v>
      </c>
      <c r="BA312" s="18">
        <v>0</v>
      </c>
      <c r="BB312" s="18">
        <v>0</v>
      </c>
      <c r="BC312" s="18">
        <v>0</v>
      </c>
      <c r="BD312" s="18">
        <v>0</v>
      </c>
      <c r="BE312" s="18">
        <v>0</v>
      </c>
      <c r="BF312" s="18">
        <v>0</v>
      </c>
      <c r="BG312" s="18">
        <v>0</v>
      </c>
      <c r="BH312" s="18">
        <v>0</v>
      </c>
      <c r="BI312" s="18">
        <v>0</v>
      </c>
      <c r="BJ312" s="18">
        <v>0</v>
      </c>
      <c r="BK312" s="18">
        <v>0</v>
      </c>
      <c r="BL312" s="18">
        <v>0</v>
      </c>
      <c r="BM312" s="18">
        <v>0</v>
      </c>
      <c r="BN312" s="18">
        <v>0</v>
      </c>
      <c r="BO312" s="18">
        <v>0</v>
      </c>
      <c r="BP312" s="18">
        <v>0</v>
      </c>
      <c r="BQ312" s="18">
        <v>0</v>
      </c>
      <c r="BR312" s="18">
        <v>0</v>
      </c>
      <c r="BS312" s="18">
        <v>0</v>
      </c>
      <c r="BT312" s="18">
        <v>0</v>
      </c>
      <c r="BU312" s="18">
        <v>0</v>
      </c>
      <c r="BV312" s="18">
        <v>0</v>
      </c>
      <c r="BW312" s="18">
        <v>0</v>
      </c>
      <c r="BX312" s="18">
        <v>0</v>
      </c>
      <c r="BY312" s="18">
        <v>0</v>
      </c>
      <c r="BZ312" s="18">
        <v>0</v>
      </c>
      <c r="CA312" s="18">
        <v>0</v>
      </c>
      <c r="CB312" s="18">
        <v>168.77</v>
      </c>
      <c r="CC312" s="20"/>
      <c r="CE312" s="18">
        <v>25.28</v>
      </c>
      <c r="CG312" s="18">
        <v>0</v>
      </c>
      <c r="CH312" s="18">
        <v>0</v>
      </c>
      <c r="CI312" s="18">
        <v>0</v>
      </c>
      <c r="CJ312" s="18">
        <v>0</v>
      </c>
      <c r="CK312" s="18">
        <v>0</v>
      </c>
      <c r="CL312" s="18">
        <v>0</v>
      </c>
      <c r="CM312" s="18">
        <v>0</v>
      </c>
      <c r="CN312" s="18">
        <v>0</v>
      </c>
      <c r="CO312" s="18">
        <v>0</v>
      </c>
      <c r="CP312" s="18">
        <v>0</v>
      </c>
      <c r="CQ312" s="18">
        <v>0</v>
      </c>
    </row>
    <row r="313" spans="1:95" s="26" customFormat="1" ht="15" x14ac:dyDescent="0.25">
      <c r="A313" s="5"/>
      <c r="B313" s="24" t="s">
        <v>89</v>
      </c>
      <c r="C313" s="25"/>
      <c r="D313" s="25">
        <v>5.73</v>
      </c>
      <c r="E313" s="25">
        <v>5.5</v>
      </c>
      <c r="F313" s="25">
        <v>4.2</v>
      </c>
      <c r="G313" s="25">
        <v>0</v>
      </c>
      <c r="H313" s="25">
        <v>15.65</v>
      </c>
      <c r="I313" s="25">
        <v>122.47</v>
      </c>
      <c r="J313" s="26">
        <v>3.26</v>
      </c>
      <c r="K313" s="26">
        <v>0</v>
      </c>
      <c r="L313" s="26">
        <v>3.22</v>
      </c>
      <c r="M313" s="26">
        <v>0</v>
      </c>
      <c r="N313" s="26">
        <v>8.41</v>
      </c>
      <c r="O313" s="26">
        <v>6.92</v>
      </c>
      <c r="P313" s="26">
        <v>0.32</v>
      </c>
      <c r="Q313" s="26">
        <v>0</v>
      </c>
      <c r="R313" s="26">
        <v>0</v>
      </c>
      <c r="S313" s="26">
        <v>0.25</v>
      </c>
      <c r="T313" s="26">
        <v>1.67</v>
      </c>
      <c r="U313" s="26">
        <v>194.62</v>
      </c>
      <c r="V313" s="26">
        <v>262.24</v>
      </c>
      <c r="W313" s="26">
        <v>204.25</v>
      </c>
      <c r="X313" s="26">
        <v>25.9</v>
      </c>
      <c r="Y313" s="26">
        <v>161.47999999999999</v>
      </c>
      <c r="Z313" s="26">
        <v>0.38</v>
      </c>
      <c r="AA313" s="26">
        <v>22.76</v>
      </c>
      <c r="AB313" s="26">
        <v>15.17</v>
      </c>
      <c r="AC313" s="26">
        <v>41.72</v>
      </c>
      <c r="AD313" s="26">
        <v>0.22</v>
      </c>
      <c r="AE313" s="26">
        <v>0.08</v>
      </c>
      <c r="AF313" s="26">
        <v>0.23</v>
      </c>
      <c r="AG313" s="26">
        <v>0.33</v>
      </c>
      <c r="AH313" s="26">
        <v>1.96</v>
      </c>
      <c r="AI313" s="26">
        <v>0.99</v>
      </c>
      <c r="AJ313" s="26">
        <v>0</v>
      </c>
      <c r="AK313" s="26">
        <v>69.599999999999994</v>
      </c>
      <c r="AL313" s="26">
        <v>63.6</v>
      </c>
      <c r="AM313" s="26">
        <v>118.8</v>
      </c>
      <c r="AN313" s="26">
        <v>37.799999999999997</v>
      </c>
      <c r="AO313" s="26">
        <v>22.8</v>
      </c>
      <c r="AP313" s="26">
        <v>46.2</v>
      </c>
      <c r="AQ313" s="26">
        <v>14.8</v>
      </c>
      <c r="AR313" s="26">
        <v>73.599999999999994</v>
      </c>
      <c r="AS313" s="26">
        <v>48.6</v>
      </c>
      <c r="AT313" s="26">
        <v>59</v>
      </c>
      <c r="AU313" s="26">
        <v>50.4</v>
      </c>
      <c r="AV313" s="26">
        <v>29.6</v>
      </c>
      <c r="AW313" s="26">
        <v>51.6</v>
      </c>
      <c r="AX313" s="26">
        <v>450.8</v>
      </c>
      <c r="AY313" s="26">
        <v>0</v>
      </c>
      <c r="AZ313" s="26">
        <v>141.80000000000001</v>
      </c>
      <c r="BA313" s="26">
        <v>73.599999999999994</v>
      </c>
      <c r="BB313" s="26">
        <v>37.4</v>
      </c>
      <c r="BC313" s="26">
        <v>29.4</v>
      </c>
      <c r="BD313" s="26">
        <v>0</v>
      </c>
      <c r="BE313" s="26">
        <v>0</v>
      </c>
      <c r="BF313" s="26">
        <v>0</v>
      </c>
      <c r="BG313" s="26">
        <v>0</v>
      </c>
      <c r="BH313" s="26">
        <v>0</v>
      </c>
      <c r="BI313" s="26">
        <v>0.02</v>
      </c>
      <c r="BJ313" s="26">
        <v>0</v>
      </c>
      <c r="BK313" s="26">
        <v>0</v>
      </c>
      <c r="BL313" s="26">
        <v>0</v>
      </c>
      <c r="BM313" s="26">
        <v>0</v>
      </c>
      <c r="BN313" s="26">
        <v>0.02</v>
      </c>
      <c r="BO313" s="26">
        <v>0</v>
      </c>
      <c r="BP313" s="26">
        <v>0</v>
      </c>
      <c r="BQ313" s="26">
        <v>0</v>
      </c>
      <c r="BR313" s="26">
        <v>0</v>
      </c>
      <c r="BS313" s="26">
        <v>0.02</v>
      </c>
      <c r="BT313" s="26">
        <v>0</v>
      </c>
      <c r="BU313" s="26">
        <v>0</v>
      </c>
      <c r="BV313" s="26">
        <v>7.0000000000000007E-2</v>
      </c>
      <c r="BW313" s="26">
        <v>0</v>
      </c>
      <c r="BX313" s="26">
        <v>0</v>
      </c>
      <c r="BY313" s="26">
        <v>0</v>
      </c>
      <c r="BZ313" s="26">
        <v>0</v>
      </c>
      <c r="CA313" s="26">
        <v>0</v>
      </c>
      <c r="CB313" s="26">
        <v>176.33</v>
      </c>
      <c r="CC313" s="25"/>
      <c r="CD313" s="26">
        <f>$I$20/$I$42*100</f>
        <v>16.098562628336758</v>
      </c>
      <c r="CE313" s="26">
        <v>25.28</v>
      </c>
      <c r="CG313" s="26">
        <v>0</v>
      </c>
      <c r="CH313" s="26">
        <v>0</v>
      </c>
      <c r="CI313" s="26">
        <v>0</v>
      </c>
      <c r="CJ313" s="26">
        <v>0</v>
      </c>
      <c r="CK313" s="26">
        <v>0</v>
      </c>
      <c r="CL313" s="26">
        <v>0</v>
      </c>
      <c r="CM313" s="26">
        <v>0</v>
      </c>
      <c r="CN313" s="26">
        <v>0</v>
      </c>
      <c r="CO313" s="26">
        <v>0</v>
      </c>
      <c r="CP313" s="26">
        <v>0</v>
      </c>
      <c r="CQ313" s="26">
        <v>0</v>
      </c>
    </row>
    <row r="314" spans="1:95" s="5" customFormat="1" ht="15" x14ac:dyDescent="0.25">
      <c r="A314" s="13"/>
      <c r="B314" s="17" t="s">
        <v>90</v>
      </c>
      <c r="C314" s="11"/>
      <c r="D314" s="11"/>
      <c r="E314" s="11"/>
      <c r="F314" s="11"/>
      <c r="G314" s="11"/>
      <c r="H314" s="11"/>
      <c r="I314" s="11"/>
      <c r="CC314" s="11"/>
    </row>
    <row r="315" spans="1:95" s="21" customFormat="1" ht="15" x14ac:dyDescent="0.25">
      <c r="A315" s="18" t="s">
        <v>247</v>
      </c>
      <c r="B315" s="22" t="s">
        <v>248</v>
      </c>
      <c r="C315" s="23" t="str">
        <f>"100"</f>
        <v>100</v>
      </c>
      <c r="D315" s="23">
        <v>2.93</v>
      </c>
      <c r="E315" s="23">
        <v>1.1299999999999999</v>
      </c>
      <c r="F315" s="23">
        <v>11.67</v>
      </c>
      <c r="G315" s="23">
        <v>0</v>
      </c>
      <c r="H315" s="23">
        <v>9.48</v>
      </c>
      <c r="I315" s="23">
        <v>151.60469170000002</v>
      </c>
      <c r="J315" s="21">
        <v>1.7</v>
      </c>
      <c r="K315" s="21">
        <v>6.5</v>
      </c>
      <c r="L315" s="21">
        <v>1.25</v>
      </c>
      <c r="M315" s="21">
        <v>0</v>
      </c>
      <c r="N315" s="21">
        <v>2.0699999999999998</v>
      </c>
      <c r="O315" s="21">
        <v>5.58</v>
      </c>
      <c r="P315" s="21">
        <v>1.84</v>
      </c>
      <c r="Q315" s="21">
        <v>0</v>
      </c>
      <c r="R315" s="21">
        <v>0</v>
      </c>
      <c r="S315" s="21">
        <v>0.14000000000000001</v>
      </c>
      <c r="T315" s="21">
        <v>1.35</v>
      </c>
      <c r="U315" s="21">
        <v>200.08</v>
      </c>
      <c r="V315" s="21">
        <v>243.49</v>
      </c>
      <c r="W315" s="21">
        <v>22.53</v>
      </c>
      <c r="X315" s="21">
        <v>22.04</v>
      </c>
      <c r="Y315" s="21">
        <v>77.069999999999993</v>
      </c>
      <c r="Z315" s="21">
        <v>0.88</v>
      </c>
      <c r="AA315" s="21">
        <v>36.75</v>
      </c>
      <c r="AB315" s="21">
        <v>1969.32</v>
      </c>
      <c r="AC315" s="21">
        <v>429.04</v>
      </c>
      <c r="AD315" s="21">
        <v>4.6399999999999997</v>
      </c>
      <c r="AE315" s="21">
        <v>0.1</v>
      </c>
      <c r="AF315" s="21">
        <v>0.13</v>
      </c>
      <c r="AG315" s="21">
        <v>0.82</v>
      </c>
      <c r="AH315" s="21">
        <v>1.84</v>
      </c>
      <c r="AI315" s="21">
        <v>5.71</v>
      </c>
      <c r="AJ315" s="21">
        <v>0</v>
      </c>
      <c r="AK315" s="21">
        <v>121.02</v>
      </c>
      <c r="AL315" s="21">
        <v>93.9</v>
      </c>
      <c r="AM315" s="21">
        <v>166.62</v>
      </c>
      <c r="AN315" s="21">
        <v>139.4</v>
      </c>
      <c r="AO315" s="21">
        <v>63.91</v>
      </c>
      <c r="AP315" s="21">
        <v>95.28</v>
      </c>
      <c r="AQ315" s="21">
        <v>31.39</v>
      </c>
      <c r="AR315" s="21">
        <v>101.28</v>
      </c>
      <c r="AS315" s="21">
        <v>112.79</v>
      </c>
      <c r="AT315" s="21">
        <v>122.88</v>
      </c>
      <c r="AU315" s="21">
        <v>204.33</v>
      </c>
      <c r="AV315" s="21">
        <v>52.43</v>
      </c>
      <c r="AW315" s="21">
        <v>66.239999999999995</v>
      </c>
      <c r="AX315" s="21">
        <v>301.83999999999997</v>
      </c>
      <c r="AY315" s="21">
        <v>2.06</v>
      </c>
      <c r="AZ315" s="21">
        <v>63.47</v>
      </c>
      <c r="BA315" s="21">
        <v>142.19999999999999</v>
      </c>
      <c r="BB315" s="21">
        <v>73.13</v>
      </c>
      <c r="BC315" s="21">
        <v>45.18</v>
      </c>
      <c r="BD315" s="21">
        <v>0</v>
      </c>
      <c r="BE315" s="21">
        <v>0</v>
      </c>
      <c r="BF315" s="21">
        <v>0</v>
      </c>
      <c r="BG315" s="21">
        <v>0</v>
      </c>
      <c r="BH315" s="21">
        <v>0</v>
      </c>
      <c r="BI315" s="21">
        <v>0</v>
      </c>
      <c r="BJ315" s="21">
        <v>0</v>
      </c>
      <c r="BK315" s="21">
        <v>0.61</v>
      </c>
      <c r="BL315" s="21">
        <v>0</v>
      </c>
      <c r="BM315" s="21">
        <v>0.4</v>
      </c>
      <c r="BN315" s="21">
        <v>0.03</v>
      </c>
      <c r="BO315" s="21">
        <v>7.0000000000000007E-2</v>
      </c>
      <c r="BP315" s="21">
        <v>0</v>
      </c>
      <c r="BQ315" s="21">
        <v>0</v>
      </c>
      <c r="BR315" s="21">
        <v>0</v>
      </c>
      <c r="BS315" s="21">
        <v>2.3199999999999998</v>
      </c>
      <c r="BT315" s="21">
        <v>0</v>
      </c>
      <c r="BU315" s="21">
        <v>0</v>
      </c>
      <c r="BV315" s="21">
        <v>5.78</v>
      </c>
      <c r="BW315" s="21">
        <v>0</v>
      </c>
      <c r="BX315" s="21">
        <v>0</v>
      </c>
      <c r="BY315" s="21">
        <v>0</v>
      </c>
      <c r="BZ315" s="21">
        <v>0</v>
      </c>
      <c r="CA315" s="21">
        <v>0</v>
      </c>
      <c r="CB315" s="21">
        <v>71.03</v>
      </c>
      <c r="CC315" s="23"/>
      <c r="CE315" s="21">
        <v>364.97</v>
      </c>
      <c r="CG315" s="21">
        <v>0</v>
      </c>
      <c r="CH315" s="21">
        <v>0</v>
      </c>
      <c r="CI315" s="21">
        <v>0</v>
      </c>
      <c r="CJ315" s="21">
        <v>0</v>
      </c>
      <c r="CK315" s="21">
        <v>0</v>
      </c>
      <c r="CL315" s="21">
        <v>0</v>
      </c>
      <c r="CM315" s="21">
        <v>0</v>
      </c>
      <c r="CN315" s="21">
        <v>0</v>
      </c>
      <c r="CO315" s="21">
        <v>0</v>
      </c>
      <c r="CP315" s="21">
        <v>0</v>
      </c>
      <c r="CQ315" s="21">
        <v>0.3</v>
      </c>
    </row>
    <row r="316" spans="1:95" s="21" customFormat="1" ht="15" x14ac:dyDescent="0.25">
      <c r="A316" s="21" t="s">
        <v>183</v>
      </c>
      <c r="B316" s="22" t="s">
        <v>184</v>
      </c>
      <c r="C316" s="23" t="str">
        <f>"250"</f>
        <v>250</v>
      </c>
      <c r="D316" s="23">
        <v>2</v>
      </c>
      <c r="E316" s="23">
        <v>0.26</v>
      </c>
      <c r="F316" s="23">
        <v>5</v>
      </c>
      <c r="G316" s="23">
        <v>0</v>
      </c>
      <c r="H316" s="23">
        <v>10.66</v>
      </c>
      <c r="I316" s="23">
        <v>92.476308000000003</v>
      </c>
      <c r="J316" s="21">
        <v>3.36</v>
      </c>
      <c r="K316" s="21">
        <v>0.1</v>
      </c>
      <c r="L316" s="21">
        <v>1.22</v>
      </c>
      <c r="M316" s="21">
        <v>0</v>
      </c>
      <c r="N316" s="21">
        <v>4.45</v>
      </c>
      <c r="O316" s="21">
        <v>4.3499999999999996</v>
      </c>
      <c r="P316" s="21">
        <v>1.86</v>
      </c>
      <c r="Q316" s="21">
        <v>0</v>
      </c>
      <c r="R316" s="21">
        <v>0</v>
      </c>
      <c r="S316" s="21">
        <v>0.34</v>
      </c>
      <c r="T316" s="21">
        <v>1.19</v>
      </c>
      <c r="U316" s="21">
        <v>109.94</v>
      </c>
      <c r="V316" s="21">
        <v>365.73</v>
      </c>
      <c r="W316" s="21">
        <v>41.52</v>
      </c>
      <c r="X316" s="21">
        <v>19.91</v>
      </c>
      <c r="Y316" s="21">
        <v>47.57</v>
      </c>
      <c r="Z316" s="21">
        <v>0.73</v>
      </c>
      <c r="AA316" s="21">
        <v>38.6</v>
      </c>
      <c r="AB316" s="21">
        <v>1113.48</v>
      </c>
      <c r="AC316" s="21">
        <v>244.52</v>
      </c>
      <c r="AD316" s="21">
        <v>0.22</v>
      </c>
      <c r="AE316" s="21">
        <v>0.06</v>
      </c>
      <c r="AF316" s="21">
        <v>0.06</v>
      </c>
      <c r="AG316" s="21">
        <v>0.74</v>
      </c>
      <c r="AH316" s="21">
        <v>1.22</v>
      </c>
      <c r="AI316" s="21">
        <v>12.01</v>
      </c>
      <c r="AJ316" s="21">
        <v>0</v>
      </c>
      <c r="AK316" s="21">
        <v>41.01</v>
      </c>
      <c r="AL316" s="21">
        <v>40.67</v>
      </c>
      <c r="AM316" s="21">
        <v>52.22</v>
      </c>
      <c r="AN316" s="21">
        <v>52.36</v>
      </c>
      <c r="AO316" s="21">
        <v>15.03</v>
      </c>
      <c r="AP316" s="21">
        <v>38.119999999999997</v>
      </c>
      <c r="AQ316" s="21">
        <v>12.62</v>
      </c>
      <c r="AR316" s="21">
        <v>43.55</v>
      </c>
      <c r="AS316" s="21">
        <v>57.41</v>
      </c>
      <c r="AT316" s="21">
        <v>93.35</v>
      </c>
      <c r="AU316" s="21">
        <v>119.51</v>
      </c>
      <c r="AV316" s="21">
        <v>20.09</v>
      </c>
      <c r="AW316" s="21">
        <v>38.520000000000003</v>
      </c>
      <c r="AX316" s="21">
        <v>225.97</v>
      </c>
      <c r="AY316" s="21">
        <v>0</v>
      </c>
      <c r="AZ316" s="21">
        <v>41.85</v>
      </c>
      <c r="BA316" s="21">
        <v>41.42</v>
      </c>
      <c r="BB316" s="21">
        <v>36.11</v>
      </c>
      <c r="BC316" s="21">
        <v>15.04</v>
      </c>
      <c r="BD316" s="21">
        <v>0.15</v>
      </c>
      <c r="BE316" s="21">
        <v>0.03</v>
      </c>
      <c r="BF316" s="21">
        <v>0.03</v>
      </c>
      <c r="BG316" s="21">
        <v>7.0000000000000007E-2</v>
      </c>
      <c r="BH316" s="21">
        <v>0.09</v>
      </c>
      <c r="BI316" s="21">
        <v>0.31</v>
      </c>
      <c r="BJ316" s="21">
        <v>0</v>
      </c>
      <c r="BK316" s="21">
        <v>0.99</v>
      </c>
      <c r="BL316" s="21">
        <v>0</v>
      </c>
      <c r="BM316" s="21">
        <v>0.3</v>
      </c>
      <c r="BN316" s="21">
        <v>0</v>
      </c>
      <c r="BO316" s="21">
        <v>0</v>
      </c>
      <c r="BP316" s="21">
        <v>0</v>
      </c>
      <c r="BQ316" s="21">
        <v>0.03</v>
      </c>
      <c r="BR316" s="21">
        <v>0.11</v>
      </c>
      <c r="BS316" s="21">
        <v>0.94</v>
      </c>
      <c r="BT316" s="21">
        <v>0</v>
      </c>
      <c r="BU316" s="21">
        <v>0</v>
      </c>
      <c r="BV316" s="21">
        <v>0.06</v>
      </c>
      <c r="BW316" s="21">
        <v>0</v>
      </c>
      <c r="BX316" s="21">
        <v>0</v>
      </c>
      <c r="BY316" s="21">
        <v>0</v>
      </c>
      <c r="BZ316" s="21">
        <v>0</v>
      </c>
      <c r="CA316" s="21">
        <v>0</v>
      </c>
      <c r="CB316" s="21">
        <v>294.10000000000002</v>
      </c>
      <c r="CC316" s="23"/>
      <c r="CE316" s="21">
        <v>224.18</v>
      </c>
      <c r="CG316" s="21">
        <v>0</v>
      </c>
      <c r="CH316" s="21">
        <v>0</v>
      </c>
      <c r="CI316" s="21">
        <v>0</v>
      </c>
      <c r="CJ316" s="21">
        <v>0</v>
      </c>
      <c r="CK316" s="21">
        <v>0</v>
      </c>
      <c r="CL316" s="21">
        <v>0</v>
      </c>
      <c r="CM316" s="21">
        <v>0</v>
      </c>
      <c r="CN316" s="21">
        <v>0</v>
      </c>
      <c r="CO316" s="21">
        <v>0</v>
      </c>
      <c r="CP316" s="21">
        <v>0</v>
      </c>
      <c r="CQ316" s="21">
        <v>0.3</v>
      </c>
    </row>
    <row r="317" spans="1:95" s="21" customFormat="1" ht="15" x14ac:dyDescent="0.25">
      <c r="A317" s="21" t="s">
        <v>190</v>
      </c>
      <c r="B317" s="22" t="s">
        <v>191</v>
      </c>
      <c r="C317" s="23" t="str">
        <f>"90"</f>
        <v>90</v>
      </c>
      <c r="D317" s="23">
        <v>9.51</v>
      </c>
      <c r="E317" s="23">
        <v>9.35</v>
      </c>
      <c r="F317" s="23">
        <v>5.03</v>
      </c>
      <c r="G317" s="23">
        <v>0.03</v>
      </c>
      <c r="H317" s="23">
        <v>2.93</v>
      </c>
      <c r="I317" s="23">
        <v>94.921005000000008</v>
      </c>
      <c r="J317" s="21">
        <v>2.63</v>
      </c>
      <c r="K317" s="21">
        <v>0.08</v>
      </c>
      <c r="L317" s="21">
        <v>0</v>
      </c>
      <c r="M317" s="21">
        <v>0</v>
      </c>
      <c r="N317" s="21">
        <v>0.63</v>
      </c>
      <c r="O317" s="21">
        <v>2.19</v>
      </c>
      <c r="P317" s="21">
        <v>0.11</v>
      </c>
      <c r="Q317" s="21">
        <v>0</v>
      </c>
      <c r="R317" s="21">
        <v>0</v>
      </c>
      <c r="S317" s="21">
        <v>0.01</v>
      </c>
      <c r="T317" s="21">
        <v>2.39</v>
      </c>
      <c r="U317" s="21">
        <v>374.97</v>
      </c>
      <c r="V317" s="21">
        <v>308.58</v>
      </c>
      <c r="W317" s="21">
        <v>51.38</v>
      </c>
      <c r="X317" s="21">
        <v>38.94</v>
      </c>
      <c r="Y317" s="21">
        <v>206.85</v>
      </c>
      <c r="Z317" s="21">
        <v>1.1499999999999999</v>
      </c>
      <c r="AA317" s="21">
        <v>67.22</v>
      </c>
      <c r="AB317" s="21">
        <v>26.7</v>
      </c>
      <c r="AC317" s="21">
        <v>88.44</v>
      </c>
      <c r="AD317" s="21">
        <v>0.44</v>
      </c>
      <c r="AE317" s="21">
        <v>0.08</v>
      </c>
      <c r="AF317" s="21">
        <v>0.16</v>
      </c>
      <c r="AG317" s="21">
        <v>0.89</v>
      </c>
      <c r="AH317" s="21">
        <v>4.37</v>
      </c>
      <c r="AI317" s="21">
        <v>0.49</v>
      </c>
      <c r="AJ317" s="21">
        <v>0</v>
      </c>
      <c r="AK317" s="21">
        <v>175.41</v>
      </c>
      <c r="AL317" s="21">
        <v>137.62</v>
      </c>
      <c r="AM317" s="21">
        <v>250</v>
      </c>
      <c r="AN317" s="21">
        <v>196.71</v>
      </c>
      <c r="AO317" s="21">
        <v>93.3</v>
      </c>
      <c r="AP317" s="21">
        <v>137.16</v>
      </c>
      <c r="AQ317" s="21">
        <v>46.23</v>
      </c>
      <c r="AR317" s="21">
        <v>151.11000000000001</v>
      </c>
      <c r="AS317" s="21">
        <v>158.38999999999999</v>
      </c>
      <c r="AT317" s="21">
        <v>176.29</v>
      </c>
      <c r="AU317" s="21">
        <v>267.66000000000003</v>
      </c>
      <c r="AV317" s="21">
        <v>77.34</v>
      </c>
      <c r="AW317" s="21">
        <v>97.23</v>
      </c>
      <c r="AX317" s="21">
        <v>459.42</v>
      </c>
      <c r="AY317" s="21">
        <v>2.93</v>
      </c>
      <c r="AZ317" s="21">
        <v>110.76</v>
      </c>
      <c r="BA317" s="21">
        <v>209.08</v>
      </c>
      <c r="BB317" s="21">
        <v>107.3</v>
      </c>
      <c r="BC317" s="21">
        <v>67.06</v>
      </c>
      <c r="BD317" s="21">
        <v>0.1</v>
      </c>
      <c r="BE317" s="21">
        <v>0.02</v>
      </c>
      <c r="BF317" s="21">
        <v>0.02</v>
      </c>
      <c r="BG317" s="21">
        <v>0.05</v>
      </c>
      <c r="BH317" s="21">
        <v>0.06</v>
      </c>
      <c r="BI317" s="21">
        <v>0.2</v>
      </c>
      <c r="BJ317" s="21">
        <v>0</v>
      </c>
      <c r="BK317" s="21">
        <v>0.65</v>
      </c>
      <c r="BL317" s="21">
        <v>0</v>
      </c>
      <c r="BM317" s="21">
        <v>0.2</v>
      </c>
      <c r="BN317" s="21">
        <v>0</v>
      </c>
      <c r="BO317" s="21">
        <v>0</v>
      </c>
      <c r="BP317" s="21">
        <v>0</v>
      </c>
      <c r="BQ317" s="21">
        <v>0.02</v>
      </c>
      <c r="BR317" s="21">
        <v>7.0000000000000007E-2</v>
      </c>
      <c r="BS317" s="21">
        <v>0.6</v>
      </c>
      <c r="BT317" s="21">
        <v>0</v>
      </c>
      <c r="BU317" s="21">
        <v>0</v>
      </c>
      <c r="BV317" s="21">
        <v>0.03</v>
      </c>
      <c r="BW317" s="21">
        <v>0</v>
      </c>
      <c r="BX317" s="21">
        <v>0</v>
      </c>
      <c r="BY317" s="21">
        <v>0</v>
      </c>
      <c r="BZ317" s="21">
        <v>0</v>
      </c>
      <c r="CA317" s="21">
        <v>0</v>
      </c>
      <c r="CB317" s="21">
        <v>85.95</v>
      </c>
      <c r="CC317" s="23"/>
      <c r="CE317" s="21">
        <v>71.67</v>
      </c>
      <c r="CG317" s="21">
        <v>0</v>
      </c>
      <c r="CH317" s="21">
        <v>0</v>
      </c>
      <c r="CI317" s="21">
        <v>0</v>
      </c>
      <c r="CJ317" s="21">
        <v>0</v>
      </c>
      <c r="CK317" s="21">
        <v>0</v>
      </c>
      <c r="CL317" s="21">
        <v>0</v>
      </c>
      <c r="CM317" s="21">
        <v>0</v>
      </c>
      <c r="CN317" s="21">
        <v>0</v>
      </c>
      <c r="CO317" s="21">
        <v>0</v>
      </c>
      <c r="CP317" s="21">
        <v>0</v>
      </c>
      <c r="CQ317" s="21">
        <v>1.1299999999999999</v>
      </c>
    </row>
    <row r="318" spans="1:95" s="21" customFormat="1" ht="15" x14ac:dyDescent="0.25">
      <c r="A318" s="21" t="s">
        <v>249</v>
      </c>
      <c r="B318" s="22" t="s">
        <v>250</v>
      </c>
      <c r="C318" s="23" t="str">
        <f>"200"</f>
        <v>200</v>
      </c>
      <c r="D318" s="23">
        <v>4.16</v>
      </c>
      <c r="E318" s="23">
        <v>0.08</v>
      </c>
      <c r="F318" s="23">
        <v>10.88</v>
      </c>
      <c r="G318" s="23">
        <v>0</v>
      </c>
      <c r="H318" s="23">
        <v>33.35</v>
      </c>
      <c r="I318" s="23">
        <v>243.6623338</v>
      </c>
      <c r="J318" s="21">
        <v>8.75</v>
      </c>
      <c r="K318" s="21">
        <v>0.4</v>
      </c>
      <c r="L318" s="21">
        <v>0.17</v>
      </c>
      <c r="M318" s="21">
        <v>0</v>
      </c>
      <c r="N318" s="21">
        <v>6.51</v>
      </c>
      <c r="O318" s="21">
        <v>23.31</v>
      </c>
      <c r="P318" s="21">
        <v>3.53</v>
      </c>
      <c r="Q318" s="21">
        <v>0</v>
      </c>
      <c r="R318" s="21">
        <v>0</v>
      </c>
      <c r="S318" s="21">
        <v>0.57999999999999996</v>
      </c>
      <c r="T318" s="21">
        <v>3.25</v>
      </c>
      <c r="U318" s="21">
        <v>286.8</v>
      </c>
      <c r="V318" s="21">
        <v>973.64</v>
      </c>
      <c r="W318" s="21">
        <v>33.299999999999997</v>
      </c>
      <c r="X318" s="21">
        <v>46.77</v>
      </c>
      <c r="Y318" s="21">
        <v>117.54</v>
      </c>
      <c r="Z318" s="21">
        <v>1.82</v>
      </c>
      <c r="AA318" s="21">
        <v>56.64</v>
      </c>
      <c r="AB318" s="21">
        <v>2064.96</v>
      </c>
      <c r="AC318" s="21">
        <v>523.98</v>
      </c>
      <c r="AD318" s="21">
        <v>0.52</v>
      </c>
      <c r="AE318" s="21">
        <v>0.17</v>
      </c>
      <c r="AF318" s="21">
        <v>0.13</v>
      </c>
      <c r="AG318" s="21">
        <v>2.0499999999999998</v>
      </c>
      <c r="AH318" s="21">
        <v>3.6</v>
      </c>
      <c r="AI318" s="21">
        <v>16.149999999999999</v>
      </c>
      <c r="AJ318" s="21">
        <v>0</v>
      </c>
      <c r="AK318" s="21">
        <v>51.95</v>
      </c>
      <c r="AL318" s="21">
        <v>74.27</v>
      </c>
      <c r="AM318" s="21">
        <v>95.25</v>
      </c>
      <c r="AN318" s="21">
        <v>107.25</v>
      </c>
      <c r="AO318" s="21">
        <v>19.329999999999998</v>
      </c>
      <c r="AP318" s="21">
        <v>74.459999999999994</v>
      </c>
      <c r="AQ318" s="21">
        <v>37.53</v>
      </c>
      <c r="AR318" s="21">
        <v>75.27</v>
      </c>
      <c r="AS318" s="21">
        <v>105.03</v>
      </c>
      <c r="AT318" s="21">
        <v>265.83999999999997</v>
      </c>
      <c r="AU318" s="21">
        <v>142.66999999999999</v>
      </c>
      <c r="AV318" s="21">
        <v>28.37</v>
      </c>
      <c r="AW318" s="21">
        <v>73.239999999999995</v>
      </c>
      <c r="AX318" s="21">
        <v>409.18</v>
      </c>
      <c r="AY318" s="21">
        <v>0</v>
      </c>
      <c r="AZ318" s="21">
        <v>58.1</v>
      </c>
      <c r="BA318" s="21">
        <v>54.47</v>
      </c>
      <c r="BB318" s="21">
        <v>55.24</v>
      </c>
      <c r="BC318" s="21">
        <v>23.94</v>
      </c>
      <c r="BD318" s="21">
        <v>0.53</v>
      </c>
      <c r="BE318" s="21">
        <v>0.12</v>
      </c>
      <c r="BF318" s="21">
        <v>0.1</v>
      </c>
      <c r="BG318" s="21">
        <v>0.27</v>
      </c>
      <c r="BH318" s="21">
        <v>0.34</v>
      </c>
      <c r="BI318" s="21">
        <v>1.1100000000000001</v>
      </c>
      <c r="BJ318" s="21">
        <v>0</v>
      </c>
      <c r="BK318" s="21">
        <v>3.58</v>
      </c>
      <c r="BL318" s="21">
        <v>0</v>
      </c>
      <c r="BM318" s="21">
        <v>1.08</v>
      </c>
      <c r="BN318" s="21">
        <v>0</v>
      </c>
      <c r="BO318" s="21">
        <v>0</v>
      </c>
      <c r="BP318" s="21">
        <v>0</v>
      </c>
      <c r="BQ318" s="21">
        <v>0.12</v>
      </c>
      <c r="BR318" s="21">
        <v>0.41</v>
      </c>
      <c r="BS318" s="21">
        <v>3.45</v>
      </c>
      <c r="BT318" s="21">
        <v>0</v>
      </c>
      <c r="BU318" s="21">
        <v>0</v>
      </c>
      <c r="BV318" s="21">
        <v>0.28999999999999998</v>
      </c>
      <c r="BW318" s="21">
        <v>0.01</v>
      </c>
      <c r="BX318" s="21">
        <v>0</v>
      </c>
      <c r="BY318" s="21">
        <v>0</v>
      </c>
      <c r="BZ318" s="21">
        <v>0</v>
      </c>
      <c r="CA318" s="21">
        <v>0</v>
      </c>
      <c r="CB318" s="21">
        <v>184.83</v>
      </c>
      <c r="CC318" s="23"/>
      <c r="CE318" s="21">
        <v>400.8</v>
      </c>
      <c r="CG318" s="21">
        <v>0</v>
      </c>
      <c r="CH318" s="21">
        <v>0</v>
      </c>
      <c r="CI318" s="21">
        <v>0</v>
      </c>
      <c r="CJ318" s="21">
        <v>0</v>
      </c>
      <c r="CK318" s="21">
        <v>0</v>
      </c>
      <c r="CL318" s="21">
        <v>0</v>
      </c>
      <c r="CM318" s="21">
        <v>0</v>
      </c>
      <c r="CN318" s="21">
        <v>0</v>
      </c>
      <c r="CO318" s="21">
        <v>0</v>
      </c>
      <c r="CP318" s="21">
        <v>0</v>
      </c>
      <c r="CQ318" s="21">
        <v>0.67</v>
      </c>
    </row>
    <row r="319" spans="1:95" s="21" customFormat="1" ht="15" x14ac:dyDescent="0.25">
      <c r="A319" s="21" t="s">
        <v>108</v>
      </c>
      <c r="B319" s="22" t="s">
        <v>122</v>
      </c>
      <c r="C319" s="23" t="str">
        <f>"200"</f>
        <v>200</v>
      </c>
      <c r="D319" s="23">
        <v>0</v>
      </c>
      <c r="E319" s="23">
        <v>0</v>
      </c>
      <c r="F319" s="23">
        <v>0</v>
      </c>
      <c r="G319" s="23">
        <v>0</v>
      </c>
      <c r="H319" s="23">
        <v>16.93</v>
      </c>
      <c r="I319" s="23">
        <v>65.738399999999999</v>
      </c>
      <c r="J319" s="21">
        <v>0</v>
      </c>
      <c r="K319" s="21">
        <v>0</v>
      </c>
      <c r="L319" s="21">
        <v>0</v>
      </c>
      <c r="M319" s="21">
        <v>0</v>
      </c>
      <c r="N319" s="21">
        <v>12.19</v>
      </c>
      <c r="O319" s="21">
        <v>4.7300000000000004</v>
      </c>
      <c r="P319" s="21">
        <v>0</v>
      </c>
      <c r="Q319" s="21">
        <v>0</v>
      </c>
      <c r="R319" s="21">
        <v>0</v>
      </c>
      <c r="S319" s="21">
        <v>0</v>
      </c>
      <c r="T319" s="21">
        <v>0</v>
      </c>
      <c r="U319" s="21">
        <v>0</v>
      </c>
      <c r="V319" s="21">
        <v>0</v>
      </c>
      <c r="W319" s="21">
        <v>0</v>
      </c>
      <c r="X319" s="21">
        <v>0</v>
      </c>
      <c r="Y319" s="21">
        <v>0</v>
      </c>
      <c r="Z319" s="21">
        <v>0</v>
      </c>
      <c r="AA319" s="21">
        <v>72</v>
      </c>
      <c r="AB319" s="21">
        <v>0</v>
      </c>
      <c r="AC319" s="21">
        <v>0</v>
      </c>
      <c r="AD319" s="21">
        <v>0</v>
      </c>
      <c r="AE319" s="21">
        <v>0.22</v>
      </c>
      <c r="AF319" s="21">
        <v>0.27</v>
      </c>
      <c r="AG319" s="21">
        <v>2.4</v>
      </c>
      <c r="AH319" s="21">
        <v>0</v>
      </c>
      <c r="AI319" s="21">
        <v>8</v>
      </c>
      <c r="AJ319" s="21">
        <v>0</v>
      </c>
      <c r="AK319" s="21">
        <v>0</v>
      </c>
      <c r="AL319" s="21">
        <v>0</v>
      </c>
      <c r="AM319" s="21">
        <v>0</v>
      </c>
      <c r="AN319" s="21">
        <v>0</v>
      </c>
      <c r="AO319" s="21">
        <v>0</v>
      </c>
      <c r="AP319" s="21">
        <v>0</v>
      </c>
      <c r="AQ319" s="21">
        <v>0</v>
      </c>
      <c r="AR319" s="21">
        <v>0</v>
      </c>
      <c r="AS319" s="21">
        <v>0</v>
      </c>
      <c r="AT319" s="21">
        <v>0</v>
      </c>
      <c r="AU319" s="21">
        <v>0</v>
      </c>
      <c r="AV319" s="21">
        <v>0</v>
      </c>
      <c r="AW319" s="21">
        <v>0</v>
      </c>
      <c r="AX319" s="21">
        <v>0</v>
      </c>
      <c r="AY319" s="21">
        <v>0</v>
      </c>
      <c r="AZ319" s="21">
        <v>0</v>
      </c>
      <c r="BA319" s="21">
        <v>0</v>
      </c>
      <c r="BB319" s="21">
        <v>0</v>
      </c>
      <c r="BC319" s="21">
        <v>0</v>
      </c>
      <c r="BD319" s="21">
        <v>0</v>
      </c>
      <c r="BE319" s="21">
        <v>0</v>
      </c>
      <c r="BF319" s="21">
        <v>0</v>
      </c>
      <c r="BG319" s="21">
        <v>0</v>
      </c>
      <c r="BH319" s="21">
        <v>0</v>
      </c>
      <c r="BI319" s="21">
        <v>0</v>
      </c>
      <c r="BJ319" s="21">
        <v>0</v>
      </c>
      <c r="BK319" s="21">
        <v>0</v>
      </c>
      <c r="BL319" s="21">
        <v>0</v>
      </c>
      <c r="BM319" s="21">
        <v>0</v>
      </c>
      <c r="BN319" s="21">
        <v>0</v>
      </c>
      <c r="BO319" s="21">
        <v>0</v>
      </c>
      <c r="BP319" s="21">
        <v>0</v>
      </c>
      <c r="BQ319" s="21">
        <v>0</v>
      </c>
      <c r="BR319" s="21">
        <v>0</v>
      </c>
      <c r="BS319" s="21">
        <v>0</v>
      </c>
      <c r="BT319" s="21">
        <v>0</v>
      </c>
      <c r="BU319" s="21">
        <v>0</v>
      </c>
      <c r="BV319" s="21">
        <v>0</v>
      </c>
      <c r="BW319" s="21">
        <v>0</v>
      </c>
      <c r="BX319" s="21">
        <v>0</v>
      </c>
      <c r="BY319" s="21">
        <v>0</v>
      </c>
      <c r="BZ319" s="21">
        <v>0</v>
      </c>
      <c r="CA319" s="21">
        <v>0</v>
      </c>
      <c r="CB319" s="21">
        <v>200</v>
      </c>
      <c r="CC319" s="23"/>
      <c r="CE319" s="21">
        <v>72</v>
      </c>
      <c r="CG319" s="21">
        <v>0</v>
      </c>
      <c r="CH319" s="21">
        <v>0</v>
      </c>
      <c r="CI319" s="21">
        <v>0</v>
      </c>
      <c r="CJ319" s="21">
        <v>0</v>
      </c>
      <c r="CK319" s="21">
        <v>0</v>
      </c>
      <c r="CL319" s="21">
        <v>0</v>
      </c>
      <c r="CM319" s="21">
        <v>0</v>
      </c>
      <c r="CN319" s="21">
        <v>0</v>
      </c>
      <c r="CO319" s="21">
        <v>0</v>
      </c>
      <c r="CP319" s="21">
        <v>0</v>
      </c>
      <c r="CQ319" s="21">
        <v>0</v>
      </c>
    </row>
    <row r="320" spans="1:95" s="21" customFormat="1" ht="15" x14ac:dyDescent="0.25">
      <c r="A320" s="21" t="s">
        <v>104</v>
      </c>
      <c r="B320" s="22" t="s">
        <v>238</v>
      </c>
      <c r="C320" s="23" t="str">
        <f>"45"</f>
        <v>45</v>
      </c>
      <c r="D320" s="23">
        <v>3.56</v>
      </c>
      <c r="E320" s="23">
        <v>0</v>
      </c>
      <c r="F320" s="23">
        <v>0.45</v>
      </c>
      <c r="G320" s="23">
        <v>0</v>
      </c>
      <c r="H320" s="23">
        <v>23.22</v>
      </c>
      <c r="I320" s="23">
        <v>110.47499999999999</v>
      </c>
      <c r="J320" s="21">
        <v>0.09</v>
      </c>
      <c r="K320" s="21">
        <v>0</v>
      </c>
      <c r="L320" s="21">
        <v>0.09</v>
      </c>
      <c r="M320" s="21">
        <v>0</v>
      </c>
      <c r="N320" s="21">
        <v>0.95</v>
      </c>
      <c r="O320" s="21">
        <v>20.79</v>
      </c>
      <c r="P320" s="21">
        <v>1.49</v>
      </c>
      <c r="Q320" s="21">
        <v>0</v>
      </c>
      <c r="R320" s="21">
        <v>0</v>
      </c>
      <c r="S320" s="21">
        <v>0.14000000000000001</v>
      </c>
      <c r="T320" s="21">
        <v>0.68</v>
      </c>
      <c r="U320" s="21">
        <v>0</v>
      </c>
      <c r="V320" s="21">
        <v>59.85</v>
      </c>
      <c r="W320" s="21">
        <v>10.35</v>
      </c>
      <c r="X320" s="21">
        <v>14.85</v>
      </c>
      <c r="Y320" s="21">
        <v>39.15</v>
      </c>
      <c r="Z320" s="21">
        <v>0.9</v>
      </c>
      <c r="AA320" s="21">
        <v>0</v>
      </c>
      <c r="AB320" s="21">
        <v>0</v>
      </c>
      <c r="AC320" s="21">
        <v>0</v>
      </c>
      <c r="AD320" s="21">
        <v>0.59</v>
      </c>
      <c r="AE320" s="21">
        <v>7.0000000000000007E-2</v>
      </c>
      <c r="AF320" s="21">
        <v>0.03</v>
      </c>
      <c r="AG320" s="21">
        <v>0.72</v>
      </c>
      <c r="AH320" s="21">
        <v>1.4</v>
      </c>
      <c r="AI320" s="21">
        <v>0</v>
      </c>
      <c r="AJ320" s="21">
        <v>0</v>
      </c>
      <c r="AK320" s="21">
        <v>0</v>
      </c>
      <c r="AL320" s="21">
        <v>0</v>
      </c>
      <c r="AM320" s="21">
        <v>0</v>
      </c>
      <c r="AN320" s="21">
        <v>0</v>
      </c>
      <c r="AO320" s="21">
        <v>0</v>
      </c>
      <c r="AP320" s="21">
        <v>0</v>
      </c>
      <c r="AQ320" s="21">
        <v>0</v>
      </c>
      <c r="AR320" s="21">
        <v>0</v>
      </c>
      <c r="AS320" s="21">
        <v>0</v>
      </c>
      <c r="AT320" s="21">
        <v>0</v>
      </c>
      <c r="AU320" s="21">
        <v>0</v>
      </c>
      <c r="AV320" s="21">
        <v>0</v>
      </c>
      <c r="AW320" s="21">
        <v>0</v>
      </c>
      <c r="AX320" s="21">
        <v>0</v>
      </c>
      <c r="AY320" s="21">
        <v>0</v>
      </c>
      <c r="AZ320" s="21">
        <v>0</v>
      </c>
      <c r="BA320" s="21">
        <v>0</v>
      </c>
      <c r="BB320" s="21">
        <v>0</v>
      </c>
      <c r="BC320" s="21">
        <v>0</v>
      </c>
      <c r="BD320" s="21">
        <v>0</v>
      </c>
      <c r="BE320" s="21">
        <v>0</v>
      </c>
      <c r="BF320" s="21">
        <v>0</v>
      </c>
      <c r="BG320" s="21">
        <v>0</v>
      </c>
      <c r="BH320" s="21">
        <v>0</v>
      </c>
      <c r="BI320" s="21">
        <v>0</v>
      </c>
      <c r="BJ320" s="21">
        <v>0</v>
      </c>
      <c r="BK320" s="21">
        <v>0</v>
      </c>
      <c r="BL320" s="21">
        <v>0</v>
      </c>
      <c r="BM320" s="21">
        <v>0</v>
      </c>
      <c r="BN320" s="21">
        <v>0</v>
      </c>
      <c r="BO320" s="21">
        <v>0</v>
      </c>
      <c r="BP320" s="21">
        <v>0</v>
      </c>
      <c r="BQ320" s="21">
        <v>0</v>
      </c>
      <c r="BR320" s="21">
        <v>0</v>
      </c>
      <c r="BS320" s="21">
        <v>0</v>
      </c>
      <c r="BT320" s="21">
        <v>0</v>
      </c>
      <c r="BU320" s="21">
        <v>0</v>
      </c>
      <c r="BV320" s="21">
        <v>0</v>
      </c>
      <c r="BW320" s="21">
        <v>0</v>
      </c>
      <c r="BX320" s="21">
        <v>0</v>
      </c>
      <c r="BY320" s="21">
        <v>0</v>
      </c>
      <c r="BZ320" s="21">
        <v>0</v>
      </c>
      <c r="CA320" s="21">
        <v>0</v>
      </c>
      <c r="CB320" s="21">
        <v>16.97</v>
      </c>
      <c r="CC320" s="23"/>
      <c r="CE320" s="21">
        <v>0</v>
      </c>
      <c r="CG320" s="21">
        <v>0</v>
      </c>
      <c r="CH320" s="21">
        <v>0</v>
      </c>
      <c r="CI320" s="21">
        <v>0</v>
      </c>
      <c r="CJ320" s="21">
        <v>0</v>
      </c>
      <c r="CK320" s="21">
        <v>0</v>
      </c>
      <c r="CL320" s="21">
        <v>0</v>
      </c>
      <c r="CM320" s="21">
        <v>0</v>
      </c>
      <c r="CN320" s="21">
        <v>0</v>
      </c>
      <c r="CO320" s="21">
        <v>0</v>
      </c>
      <c r="CP320" s="21">
        <v>0</v>
      </c>
      <c r="CQ320" s="21">
        <v>0</v>
      </c>
    </row>
    <row r="321" spans="1:95" s="18" customFormat="1" ht="15" x14ac:dyDescent="0.25">
      <c r="A321" s="18" t="s">
        <v>109</v>
      </c>
      <c r="B321" s="19" t="s">
        <v>131</v>
      </c>
      <c r="C321" s="20" t="str">
        <f>"60"</f>
        <v>60</v>
      </c>
      <c r="D321" s="20">
        <v>0.77</v>
      </c>
      <c r="E321" s="20">
        <v>0</v>
      </c>
      <c r="F321" s="20">
        <v>0.37</v>
      </c>
      <c r="G321" s="20">
        <v>0</v>
      </c>
      <c r="H321" s="20">
        <v>11.22</v>
      </c>
      <c r="I321" s="20">
        <v>53.120999999999995</v>
      </c>
      <c r="J321" s="18">
        <v>0.12</v>
      </c>
      <c r="K321" s="18">
        <v>0</v>
      </c>
      <c r="L321" s="18">
        <v>0</v>
      </c>
      <c r="M321" s="18">
        <v>0</v>
      </c>
      <c r="N321" s="18">
        <v>0.28999999999999998</v>
      </c>
      <c r="O321" s="18">
        <v>10.45</v>
      </c>
      <c r="P321" s="18">
        <v>0.49</v>
      </c>
      <c r="Q321" s="18">
        <v>0</v>
      </c>
      <c r="R321" s="18">
        <v>0</v>
      </c>
      <c r="S321" s="18">
        <v>0.6</v>
      </c>
      <c r="T321" s="18">
        <v>0</v>
      </c>
      <c r="U321" s="18">
        <v>366</v>
      </c>
      <c r="V321" s="18">
        <v>147</v>
      </c>
      <c r="W321" s="18">
        <v>21</v>
      </c>
      <c r="X321" s="18">
        <v>28.2</v>
      </c>
      <c r="Y321" s="18">
        <v>94.8</v>
      </c>
      <c r="Z321" s="18">
        <v>2.34</v>
      </c>
      <c r="AA321" s="18">
        <v>0</v>
      </c>
      <c r="AB321" s="18">
        <v>3</v>
      </c>
      <c r="AC321" s="18">
        <v>0.6</v>
      </c>
      <c r="AD321" s="18">
        <v>0.84</v>
      </c>
      <c r="AE321" s="18">
        <v>0.11</v>
      </c>
      <c r="AF321" s="18">
        <v>0.05</v>
      </c>
      <c r="AG321" s="18">
        <v>0.42</v>
      </c>
      <c r="AH321" s="18">
        <v>1.2</v>
      </c>
      <c r="AI321" s="18">
        <v>0</v>
      </c>
      <c r="AJ321" s="18">
        <v>0</v>
      </c>
      <c r="AK321" s="18">
        <v>193.2</v>
      </c>
      <c r="AL321" s="18">
        <v>148.80000000000001</v>
      </c>
      <c r="AM321" s="18">
        <v>256.2</v>
      </c>
      <c r="AN321" s="18">
        <v>133.80000000000001</v>
      </c>
      <c r="AO321" s="18">
        <v>55.8</v>
      </c>
      <c r="AP321" s="18">
        <v>118.8</v>
      </c>
      <c r="AQ321" s="18">
        <v>48</v>
      </c>
      <c r="AR321" s="18">
        <v>222.6</v>
      </c>
      <c r="AS321" s="18">
        <v>178.2</v>
      </c>
      <c r="AT321" s="18">
        <v>174.6</v>
      </c>
      <c r="AU321" s="18">
        <v>278.39999999999998</v>
      </c>
      <c r="AV321" s="18">
        <v>74.400000000000006</v>
      </c>
      <c r="AW321" s="18">
        <v>186</v>
      </c>
      <c r="AX321" s="18">
        <v>917.4</v>
      </c>
      <c r="AY321" s="18">
        <v>0</v>
      </c>
      <c r="AZ321" s="18">
        <v>315.60000000000002</v>
      </c>
      <c r="BA321" s="18">
        <v>174.6</v>
      </c>
      <c r="BB321" s="18">
        <v>108</v>
      </c>
      <c r="BC321" s="18">
        <v>78</v>
      </c>
      <c r="BD321" s="18">
        <v>0</v>
      </c>
      <c r="BE321" s="18">
        <v>0</v>
      </c>
      <c r="BF321" s="18">
        <v>0</v>
      </c>
      <c r="BG321" s="18">
        <v>0</v>
      </c>
      <c r="BH321" s="18">
        <v>0</v>
      </c>
      <c r="BI321" s="18">
        <v>0</v>
      </c>
      <c r="BJ321" s="18">
        <v>0</v>
      </c>
      <c r="BK321" s="18">
        <v>0.08</v>
      </c>
      <c r="BL321" s="18">
        <v>0</v>
      </c>
      <c r="BM321" s="18">
        <v>0.01</v>
      </c>
      <c r="BN321" s="18">
        <v>0.01</v>
      </c>
      <c r="BO321" s="18">
        <v>0</v>
      </c>
      <c r="BP321" s="18">
        <v>0</v>
      </c>
      <c r="BQ321" s="18">
        <v>0</v>
      </c>
      <c r="BR321" s="18">
        <v>0.01</v>
      </c>
      <c r="BS321" s="18">
        <v>7.0000000000000007E-2</v>
      </c>
      <c r="BT321" s="18">
        <v>0</v>
      </c>
      <c r="BU321" s="18">
        <v>0</v>
      </c>
      <c r="BV321" s="18">
        <v>0.28999999999999998</v>
      </c>
      <c r="BW321" s="18">
        <v>0.05</v>
      </c>
      <c r="BX321" s="18">
        <v>0</v>
      </c>
      <c r="BY321" s="18">
        <v>0</v>
      </c>
      <c r="BZ321" s="18">
        <v>0</v>
      </c>
      <c r="CA321" s="18">
        <v>0</v>
      </c>
      <c r="CB321" s="18">
        <v>28.2</v>
      </c>
      <c r="CC321" s="20"/>
      <c r="CE321" s="18">
        <v>0.5</v>
      </c>
      <c r="CG321" s="18">
        <v>0</v>
      </c>
      <c r="CH321" s="18">
        <v>0</v>
      </c>
      <c r="CI321" s="18">
        <v>0</v>
      </c>
      <c r="CJ321" s="18">
        <v>0</v>
      </c>
      <c r="CK321" s="18">
        <v>0</v>
      </c>
      <c r="CL321" s="18">
        <v>0</v>
      </c>
      <c r="CM321" s="18">
        <v>0</v>
      </c>
      <c r="CN321" s="18">
        <v>0</v>
      </c>
      <c r="CO321" s="18">
        <v>0</v>
      </c>
      <c r="CP321" s="18">
        <v>0</v>
      </c>
      <c r="CQ321" s="18">
        <v>0</v>
      </c>
    </row>
    <row r="322" spans="1:95" s="26" customFormat="1" ht="15" x14ac:dyDescent="0.25">
      <c r="A322" s="5"/>
      <c r="B322" s="24" t="s">
        <v>91</v>
      </c>
      <c r="C322" s="25"/>
      <c r="D322" s="25">
        <v>22.92</v>
      </c>
      <c r="E322" s="25">
        <v>10.83</v>
      </c>
      <c r="F322" s="25">
        <v>33.4</v>
      </c>
      <c r="G322" s="25">
        <v>0.03</v>
      </c>
      <c r="H322" s="25">
        <v>107.79</v>
      </c>
      <c r="I322" s="25">
        <v>812</v>
      </c>
      <c r="J322" s="26">
        <v>16.649999999999999</v>
      </c>
      <c r="K322" s="26">
        <v>7.08</v>
      </c>
      <c r="L322" s="26">
        <v>2.73</v>
      </c>
      <c r="M322" s="26">
        <v>0</v>
      </c>
      <c r="N322" s="26">
        <v>27.09</v>
      </c>
      <c r="O322" s="26">
        <v>71.400000000000006</v>
      </c>
      <c r="P322" s="26">
        <v>9.31</v>
      </c>
      <c r="Q322" s="26">
        <v>0</v>
      </c>
      <c r="R322" s="26">
        <v>0</v>
      </c>
      <c r="S322" s="26">
        <v>1.81</v>
      </c>
      <c r="T322" s="26">
        <v>8.85</v>
      </c>
      <c r="U322" s="26">
        <v>1337.79</v>
      </c>
      <c r="V322" s="26">
        <v>2098.29</v>
      </c>
      <c r="W322" s="26">
        <v>180.08</v>
      </c>
      <c r="X322" s="26">
        <v>170.71</v>
      </c>
      <c r="Y322" s="26">
        <v>582.98</v>
      </c>
      <c r="Z322" s="26">
        <v>7.82</v>
      </c>
      <c r="AA322" s="26">
        <v>271.20999999999998</v>
      </c>
      <c r="AB322" s="26">
        <v>5177.46</v>
      </c>
      <c r="AC322" s="26">
        <v>1286.58</v>
      </c>
      <c r="AD322" s="26">
        <v>7.25</v>
      </c>
      <c r="AE322" s="26">
        <v>0.81</v>
      </c>
      <c r="AF322" s="26">
        <v>0.82</v>
      </c>
      <c r="AG322" s="26">
        <v>8.0399999999999991</v>
      </c>
      <c r="AH322" s="26">
        <v>13.63</v>
      </c>
      <c r="AI322" s="26">
        <v>42.36</v>
      </c>
      <c r="AJ322" s="26">
        <v>0</v>
      </c>
      <c r="AK322" s="26">
        <v>582.59</v>
      </c>
      <c r="AL322" s="26">
        <v>495.26</v>
      </c>
      <c r="AM322" s="26">
        <v>820.29</v>
      </c>
      <c r="AN322" s="26">
        <v>629.52</v>
      </c>
      <c r="AO322" s="26">
        <v>247.37</v>
      </c>
      <c r="AP322" s="26">
        <v>463.82</v>
      </c>
      <c r="AQ322" s="26">
        <v>175.78</v>
      </c>
      <c r="AR322" s="26">
        <v>593.80999999999995</v>
      </c>
      <c r="AS322" s="26">
        <v>611.80999999999995</v>
      </c>
      <c r="AT322" s="26">
        <v>832.96</v>
      </c>
      <c r="AU322" s="26">
        <v>1012.57</v>
      </c>
      <c r="AV322" s="26">
        <v>252.63</v>
      </c>
      <c r="AW322" s="26">
        <v>461.23</v>
      </c>
      <c r="AX322" s="26">
        <v>2313.8000000000002</v>
      </c>
      <c r="AY322" s="26">
        <v>4.99</v>
      </c>
      <c r="AZ322" s="26">
        <v>589.79</v>
      </c>
      <c r="BA322" s="26">
        <v>621.78</v>
      </c>
      <c r="BB322" s="26">
        <v>379.78</v>
      </c>
      <c r="BC322" s="26">
        <v>229.21</v>
      </c>
      <c r="BD322" s="26">
        <v>0.77</v>
      </c>
      <c r="BE322" s="26">
        <v>0.17</v>
      </c>
      <c r="BF322" s="26">
        <v>0.15</v>
      </c>
      <c r="BG322" s="26">
        <v>0.39</v>
      </c>
      <c r="BH322" s="26">
        <v>0.5</v>
      </c>
      <c r="BI322" s="26">
        <v>1.62</v>
      </c>
      <c r="BJ322" s="26">
        <v>0</v>
      </c>
      <c r="BK322" s="26">
        <v>5.9</v>
      </c>
      <c r="BL322" s="26">
        <v>0</v>
      </c>
      <c r="BM322" s="26">
        <v>1.99</v>
      </c>
      <c r="BN322" s="26">
        <v>0.04</v>
      </c>
      <c r="BO322" s="26">
        <v>7.0000000000000007E-2</v>
      </c>
      <c r="BP322" s="26">
        <v>0</v>
      </c>
      <c r="BQ322" s="26">
        <v>0.17</v>
      </c>
      <c r="BR322" s="26">
        <v>0.6</v>
      </c>
      <c r="BS322" s="26">
        <v>7.37</v>
      </c>
      <c r="BT322" s="26">
        <v>0</v>
      </c>
      <c r="BU322" s="26">
        <v>0</v>
      </c>
      <c r="BV322" s="26">
        <v>6.46</v>
      </c>
      <c r="BW322" s="26">
        <v>0.06</v>
      </c>
      <c r="BX322" s="26">
        <v>0</v>
      </c>
      <c r="BY322" s="26">
        <v>0</v>
      </c>
      <c r="BZ322" s="26">
        <v>0</v>
      </c>
      <c r="CA322" s="26">
        <v>0</v>
      </c>
      <c r="CB322" s="26">
        <v>881.08</v>
      </c>
      <c r="CC322" s="25"/>
      <c r="CD322" s="26">
        <f>$I$29/$I$42*100</f>
        <v>139.73990417522245</v>
      </c>
      <c r="CE322" s="26">
        <v>1134.1199999999999</v>
      </c>
      <c r="CG322" s="26">
        <v>0</v>
      </c>
      <c r="CH322" s="26">
        <v>0</v>
      </c>
      <c r="CI322" s="26">
        <v>0</v>
      </c>
      <c r="CJ322" s="26">
        <v>0</v>
      </c>
      <c r="CK322" s="26">
        <v>0</v>
      </c>
      <c r="CL322" s="26">
        <v>0</v>
      </c>
      <c r="CM322" s="26">
        <v>0</v>
      </c>
      <c r="CN322" s="26">
        <v>0</v>
      </c>
      <c r="CO322" s="26">
        <v>0</v>
      </c>
      <c r="CP322" s="26">
        <v>0</v>
      </c>
      <c r="CQ322" s="26">
        <v>2.39</v>
      </c>
    </row>
    <row r="323" spans="1:95" s="5" customFormat="1" ht="15" x14ac:dyDescent="0.25">
      <c r="A323" s="13"/>
      <c r="B323" s="17" t="s">
        <v>92</v>
      </c>
      <c r="C323" s="11"/>
      <c r="D323" s="11"/>
      <c r="E323" s="11"/>
      <c r="F323" s="11"/>
      <c r="G323" s="11"/>
      <c r="H323" s="11"/>
      <c r="I323" s="11"/>
      <c r="CC323" s="11"/>
    </row>
    <row r="324" spans="1:95" s="21" customFormat="1" ht="15" x14ac:dyDescent="0.25">
      <c r="A324" s="18" t="s">
        <v>133</v>
      </c>
      <c r="B324" s="22" t="s">
        <v>134</v>
      </c>
      <c r="C324" s="23" t="str">
        <f>"150"</f>
        <v>150</v>
      </c>
      <c r="D324" s="23">
        <v>13.4</v>
      </c>
      <c r="E324" s="23">
        <v>11.59</v>
      </c>
      <c r="F324" s="23">
        <v>6.66</v>
      </c>
      <c r="G324" s="23">
        <v>0.09</v>
      </c>
      <c r="H324" s="23">
        <v>25.2</v>
      </c>
      <c r="I324" s="23">
        <v>216.15214779999997</v>
      </c>
      <c r="J324" s="21">
        <v>4.4800000000000004</v>
      </c>
      <c r="K324" s="21">
        <v>0.15</v>
      </c>
      <c r="L324" s="21">
        <v>0.71</v>
      </c>
      <c r="M324" s="21">
        <v>0</v>
      </c>
      <c r="N324" s="21">
        <v>14.78</v>
      </c>
      <c r="O324" s="21">
        <v>9.82</v>
      </c>
      <c r="P324" s="21">
        <v>0.6</v>
      </c>
      <c r="Q324" s="21">
        <v>0</v>
      </c>
      <c r="R324" s="21">
        <v>0</v>
      </c>
      <c r="S324" s="21">
        <v>1.65</v>
      </c>
      <c r="T324" s="21">
        <v>2.29</v>
      </c>
      <c r="U324" s="21">
        <v>223.67</v>
      </c>
      <c r="V324" s="21">
        <v>181.87</v>
      </c>
      <c r="W324" s="21">
        <v>163.95</v>
      </c>
      <c r="X324" s="21">
        <v>34.369999999999997</v>
      </c>
      <c r="Y324" s="21">
        <v>241.16</v>
      </c>
      <c r="Z324" s="21">
        <v>0.76</v>
      </c>
      <c r="AA324" s="21">
        <v>49.25</v>
      </c>
      <c r="AB324" s="21">
        <v>24.96</v>
      </c>
      <c r="AC324" s="21">
        <v>56.45</v>
      </c>
      <c r="AD324" s="21">
        <v>0.35</v>
      </c>
      <c r="AE324" s="21">
        <v>7.0000000000000007E-2</v>
      </c>
      <c r="AF324" s="21">
        <v>0.34</v>
      </c>
      <c r="AG324" s="21">
        <v>0.76</v>
      </c>
      <c r="AH324" s="21">
        <v>5.93</v>
      </c>
      <c r="AI324" s="21">
        <v>0.4</v>
      </c>
      <c r="AJ324" s="21">
        <v>0</v>
      </c>
      <c r="AK324" s="21">
        <v>1299.48</v>
      </c>
      <c r="AL324" s="21">
        <v>1302.47</v>
      </c>
      <c r="AM324" s="21">
        <v>2406.83</v>
      </c>
      <c r="AN324" s="21">
        <v>1854.12</v>
      </c>
      <c r="AO324" s="21">
        <v>624.29</v>
      </c>
      <c r="AP324" s="21">
        <v>1042.94</v>
      </c>
      <c r="AQ324" s="21">
        <v>241.47</v>
      </c>
      <c r="AR324" s="21">
        <v>1225.44</v>
      </c>
      <c r="AS324" s="21">
        <v>601.16</v>
      </c>
      <c r="AT324" s="21">
        <v>1074.21</v>
      </c>
      <c r="AU324" s="21">
        <v>1317.89</v>
      </c>
      <c r="AV324" s="21">
        <v>726.29</v>
      </c>
      <c r="AW324" s="21">
        <v>369.77</v>
      </c>
      <c r="AX324" s="21">
        <v>4444.0200000000004</v>
      </c>
      <c r="AY324" s="21">
        <v>0.47</v>
      </c>
      <c r="AZ324" s="21">
        <v>2651.78</v>
      </c>
      <c r="BA324" s="21">
        <v>1097.6300000000001</v>
      </c>
      <c r="BB324" s="21">
        <v>1195.6500000000001</v>
      </c>
      <c r="BC324" s="21">
        <v>153.71</v>
      </c>
      <c r="BD324" s="21">
        <v>0.21</v>
      </c>
      <c r="BE324" s="21">
        <v>0.05</v>
      </c>
      <c r="BF324" s="21">
        <v>0.04</v>
      </c>
      <c r="BG324" s="21">
        <v>0.1</v>
      </c>
      <c r="BH324" s="21">
        <v>0.13</v>
      </c>
      <c r="BI324" s="21">
        <v>0.43</v>
      </c>
      <c r="BJ324" s="21">
        <v>0</v>
      </c>
      <c r="BK324" s="21">
        <v>1.36</v>
      </c>
      <c r="BL324" s="21">
        <v>0</v>
      </c>
      <c r="BM324" s="21">
        <v>0.42</v>
      </c>
      <c r="BN324" s="21">
        <v>0</v>
      </c>
      <c r="BO324" s="21">
        <v>0</v>
      </c>
      <c r="BP324" s="21">
        <v>0</v>
      </c>
      <c r="BQ324" s="21">
        <v>0.05</v>
      </c>
      <c r="BR324" s="21">
        <v>0.16</v>
      </c>
      <c r="BS324" s="21">
        <v>1.26</v>
      </c>
      <c r="BT324" s="21">
        <v>0</v>
      </c>
      <c r="BU324" s="21">
        <v>0</v>
      </c>
      <c r="BV324" s="21">
        <v>0.05</v>
      </c>
      <c r="BW324" s="21">
        <v>0</v>
      </c>
      <c r="BX324" s="21">
        <v>0</v>
      </c>
      <c r="BY324" s="21">
        <v>0</v>
      </c>
      <c r="BZ324" s="21">
        <v>0</v>
      </c>
      <c r="CA324" s="21">
        <v>0</v>
      </c>
      <c r="CB324" s="21">
        <v>111.44</v>
      </c>
      <c r="CC324" s="23"/>
      <c r="CE324" s="21">
        <v>53.42</v>
      </c>
      <c r="CG324" s="21">
        <v>0.9</v>
      </c>
      <c r="CH324" s="21">
        <v>0.9</v>
      </c>
      <c r="CI324" s="21">
        <v>0.9</v>
      </c>
      <c r="CJ324" s="21">
        <v>0.04</v>
      </c>
      <c r="CK324" s="21">
        <v>0.04</v>
      </c>
      <c r="CL324" s="21">
        <v>0.04</v>
      </c>
      <c r="CM324" s="21">
        <v>0.2</v>
      </c>
      <c r="CN324" s="21">
        <v>0.2</v>
      </c>
      <c r="CO324" s="21">
        <v>0.2</v>
      </c>
      <c r="CP324" s="21">
        <v>9.33</v>
      </c>
      <c r="CQ324" s="21">
        <v>0.47</v>
      </c>
    </row>
    <row r="325" spans="1:95" s="18" customFormat="1" ht="15" x14ac:dyDescent="0.25">
      <c r="A325" s="27"/>
      <c r="B325" s="19" t="s">
        <v>251</v>
      </c>
      <c r="C325" s="20" t="str">
        <f>"200"</f>
        <v>200</v>
      </c>
      <c r="D325" s="20">
        <v>0.6</v>
      </c>
      <c r="E325" s="20">
        <v>0</v>
      </c>
      <c r="F325" s="20">
        <v>0.2</v>
      </c>
      <c r="G325" s="20">
        <v>0</v>
      </c>
      <c r="H325" s="20">
        <v>30.4</v>
      </c>
      <c r="I325" s="20">
        <v>133.4</v>
      </c>
      <c r="J325" s="18">
        <v>0</v>
      </c>
      <c r="K325" s="18">
        <v>0</v>
      </c>
      <c r="L325" s="18">
        <v>0</v>
      </c>
      <c r="M325" s="18">
        <v>0</v>
      </c>
      <c r="N325" s="18">
        <v>30</v>
      </c>
      <c r="O325" s="18">
        <v>0</v>
      </c>
      <c r="P325" s="18">
        <v>0.4</v>
      </c>
      <c r="Q325" s="18">
        <v>0</v>
      </c>
      <c r="R325" s="18">
        <v>0</v>
      </c>
      <c r="S325" s="18">
        <v>4.8</v>
      </c>
      <c r="T325" s="18">
        <v>0.6</v>
      </c>
      <c r="U325" s="18">
        <v>8</v>
      </c>
      <c r="V325" s="18">
        <v>300</v>
      </c>
      <c r="W325" s="18">
        <v>8</v>
      </c>
      <c r="X325" s="18">
        <v>10</v>
      </c>
      <c r="Y325" s="18">
        <v>16</v>
      </c>
      <c r="Z325" s="18">
        <v>2</v>
      </c>
      <c r="AA325" s="18">
        <v>0</v>
      </c>
      <c r="AB325" s="18">
        <v>40</v>
      </c>
      <c r="AC325" s="18">
        <v>6</v>
      </c>
      <c r="AD325" s="18">
        <v>0.6</v>
      </c>
      <c r="AE325" s="18">
        <v>0.08</v>
      </c>
      <c r="AF325" s="18">
        <v>0.02</v>
      </c>
      <c r="AG325" s="18">
        <v>0.6</v>
      </c>
      <c r="AH325" s="18">
        <v>0.8</v>
      </c>
      <c r="AI325" s="18">
        <v>8</v>
      </c>
      <c r="AJ325" s="18">
        <v>0</v>
      </c>
      <c r="AK325" s="18">
        <v>0</v>
      </c>
      <c r="AL325" s="18">
        <v>0</v>
      </c>
      <c r="AM325" s="18">
        <v>0</v>
      </c>
      <c r="AN325" s="18">
        <v>0</v>
      </c>
      <c r="AO325" s="18">
        <v>0</v>
      </c>
      <c r="AP325" s="18">
        <v>0</v>
      </c>
      <c r="AQ325" s="18">
        <v>0</v>
      </c>
      <c r="AR325" s="18">
        <v>0</v>
      </c>
      <c r="AS325" s="18">
        <v>0</v>
      </c>
      <c r="AT325" s="18">
        <v>0</v>
      </c>
      <c r="AU325" s="18">
        <v>0</v>
      </c>
      <c r="AV325" s="18">
        <v>0</v>
      </c>
      <c r="AW325" s="18">
        <v>0</v>
      </c>
      <c r="AX325" s="18">
        <v>0</v>
      </c>
      <c r="AY325" s="18">
        <v>0</v>
      </c>
      <c r="AZ325" s="18">
        <v>0</v>
      </c>
      <c r="BA325" s="18">
        <v>0</v>
      </c>
      <c r="BB325" s="18">
        <v>0</v>
      </c>
      <c r="BC325" s="18">
        <v>0</v>
      </c>
      <c r="BD325" s="18">
        <v>0</v>
      </c>
      <c r="BE325" s="18">
        <v>0</v>
      </c>
      <c r="BF325" s="18">
        <v>0</v>
      </c>
      <c r="BG325" s="18">
        <v>0</v>
      </c>
      <c r="BH325" s="18">
        <v>0</v>
      </c>
      <c r="BI325" s="18">
        <v>0</v>
      </c>
      <c r="BJ325" s="18">
        <v>0</v>
      </c>
      <c r="BK325" s="18">
        <v>0</v>
      </c>
      <c r="BL325" s="18">
        <v>0</v>
      </c>
      <c r="BM325" s="18">
        <v>0</v>
      </c>
      <c r="BN325" s="18">
        <v>0</v>
      </c>
      <c r="BO325" s="18">
        <v>0</v>
      </c>
      <c r="BP325" s="18">
        <v>0</v>
      </c>
      <c r="BQ325" s="18">
        <v>0</v>
      </c>
      <c r="BR325" s="18">
        <v>0</v>
      </c>
      <c r="BS325" s="18">
        <v>0</v>
      </c>
      <c r="BT325" s="18">
        <v>0</v>
      </c>
      <c r="BU325" s="18">
        <v>0</v>
      </c>
      <c r="BV325" s="18">
        <v>0</v>
      </c>
      <c r="BW325" s="18">
        <v>0</v>
      </c>
      <c r="BX325" s="18">
        <v>0</v>
      </c>
      <c r="BY325" s="18">
        <v>0</v>
      </c>
      <c r="BZ325" s="18">
        <v>0</v>
      </c>
      <c r="CA325" s="18">
        <v>0</v>
      </c>
      <c r="CB325" s="18">
        <v>165</v>
      </c>
      <c r="CC325" s="20"/>
      <c r="CE325" s="18">
        <v>6.67</v>
      </c>
      <c r="CG325" s="18">
        <v>0</v>
      </c>
      <c r="CH325" s="18">
        <v>0</v>
      </c>
      <c r="CI325" s="18">
        <v>0</v>
      </c>
      <c r="CJ325" s="18">
        <v>0</v>
      </c>
      <c r="CK325" s="18">
        <v>0</v>
      </c>
      <c r="CL325" s="18">
        <v>0</v>
      </c>
      <c r="CM325" s="18">
        <v>0</v>
      </c>
      <c r="CN325" s="18">
        <v>0</v>
      </c>
      <c r="CO325" s="18">
        <v>0</v>
      </c>
      <c r="CP325" s="18">
        <v>0</v>
      </c>
      <c r="CQ325" s="18">
        <v>0</v>
      </c>
    </row>
    <row r="326" spans="1:95" s="26" customFormat="1" ht="15" x14ac:dyDescent="0.25">
      <c r="A326" s="5"/>
      <c r="B326" s="24" t="s">
        <v>94</v>
      </c>
      <c r="C326" s="25"/>
      <c r="D326" s="25">
        <v>14</v>
      </c>
      <c r="E326" s="25">
        <v>11.59</v>
      </c>
      <c r="F326" s="25">
        <v>6.86</v>
      </c>
      <c r="G326" s="25">
        <v>0.09</v>
      </c>
      <c r="H326" s="25">
        <v>55.6</v>
      </c>
      <c r="I326" s="25">
        <v>349.55</v>
      </c>
      <c r="J326" s="26">
        <v>4.4800000000000004</v>
      </c>
      <c r="K326" s="26">
        <v>0.15</v>
      </c>
      <c r="L326" s="26">
        <v>0.71</v>
      </c>
      <c r="M326" s="26">
        <v>0</v>
      </c>
      <c r="N326" s="26">
        <v>44.78</v>
      </c>
      <c r="O326" s="26">
        <v>9.82</v>
      </c>
      <c r="P326" s="26">
        <v>1</v>
      </c>
      <c r="Q326" s="26">
        <v>0</v>
      </c>
      <c r="R326" s="26">
        <v>0</v>
      </c>
      <c r="S326" s="26">
        <v>6.45</v>
      </c>
      <c r="T326" s="26">
        <v>2.89</v>
      </c>
      <c r="U326" s="26">
        <v>231.67</v>
      </c>
      <c r="V326" s="26">
        <v>481.87</v>
      </c>
      <c r="W326" s="26">
        <v>171.95</v>
      </c>
      <c r="X326" s="26">
        <v>44.37</v>
      </c>
      <c r="Y326" s="26">
        <v>257.16000000000003</v>
      </c>
      <c r="Z326" s="26">
        <v>2.76</v>
      </c>
      <c r="AA326" s="26">
        <v>49.25</v>
      </c>
      <c r="AB326" s="26">
        <v>64.959999999999994</v>
      </c>
      <c r="AC326" s="26">
        <v>62.45</v>
      </c>
      <c r="AD326" s="26">
        <v>0.95</v>
      </c>
      <c r="AE326" s="26">
        <v>0.15</v>
      </c>
      <c r="AF326" s="26">
        <v>0.36</v>
      </c>
      <c r="AG326" s="26">
        <v>1.36</v>
      </c>
      <c r="AH326" s="26">
        <v>6.73</v>
      </c>
      <c r="AI326" s="26">
        <v>8.4</v>
      </c>
      <c r="AJ326" s="26">
        <v>0</v>
      </c>
      <c r="AK326" s="26">
        <v>1299.48</v>
      </c>
      <c r="AL326" s="26">
        <v>1302.47</v>
      </c>
      <c r="AM326" s="26">
        <v>2406.83</v>
      </c>
      <c r="AN326" s="26">
        <v>1854.12</v>
      </c>
      <c r="AO326" s="26">
        <v>624.29</v>
      </c>
      <c r="AP326" s="26">
        <v>1042.94</v>
      </c>
      <c r="AQ326" s="26">
        <v>241.47</v>
      </c>
      <c r="AR326" s="26">
        <v>1225.44</v>
      </c>
      <c r="AS326" s="26">
        <v>601.16</v>
      </c>
      <c r="AT326" s="26">
        <v>1074.21</v>
      </c>
      <c r="AU326" s="26">
        <v>1317.89</v>
      </c>
      <c r="AV326" s="26">
        <v>726.29</v>
      </c>
      <c r="AW326" s="26">
        <v>369.77</v>
      </c>
      <c r="AX326" s="26">
        <v>4444.0200000000004</v>
      </c>
      <c r="AY326" s="26">
        <v>0.47</v>
      </c>
      <c r="AZ326" s="26">
        <v>2651.78</v>
      </c>
      <c r="BA326" s="26">
        <v>1097.6300000000001</v>
      </c>
      <c r="BB326" s="26">
        <v>1195.6500000000001</v>
      </c>
      <c r="BC326" s="26">
        <v>153.71</v>
      </c>
      <c r="BD326" s="26">
        <v>0.21</v>
      </c>
      <c r="BE326" s="26">
        <v>0.05</v>
      </c>
      <c r="BF326" s="26">
        <v>0.04</v>
      </c>
      <c r="BG326" s="26">
        <v>0.1</v>
      </c>
      <c r="BH326" s="26">
        <v>0.13</v>
      </c>
      <c r="BI326" s="26">
        <v>0.43</v>
      </c>
      <c r="BJ326" s="26">
        <v>0</v>
      </c>
      <c r="BK326" s="26">
        <v>1.36</v>
      </c>
      <c r="BL326" s="26">
        <v>0</v>
      </c>
      <c r="BM326" s="26">
        <v>0.42</v>
      </c>
      <c r="BN326" s="26">
        <v>0</v>
      </c>
      <c r="BO326" s="26">
        <v>0</v>
      </c>
      <c r="BP326" s="26">
        <v>0</v>
      </c>
      <c r="BQ326" s="26">
        <v>0.05</v>
      </c>
      <c r="BR326" s="26">
        <v>0.16</v>
      </c>
      <c r="BS326" s="26">
        <v>1.26</v>
      </c>
      <c r="BT326" s="26">
        <v>0</v>
      </c>
      <c r="BU326" s="26">
        <v>0</v>
      </c>
      <c r="BV326" s="26">
        <v>0.05</v>
      </c>
      <c r="BW326" s="26">
        <v>0</v>
      </c>
      <c r="BX326" s="26">
        <v>0</v>
      </c>
      <c r="BY326" s="26">
        <v>0</v>
      </c>
      <c r="BZ326" s="26">
        <v>0</v>
      </c>
      <c r="CA326" s="26">
        <v>0</v>
      </c>
      <c r="CB326" s="26">
        <v>276.44</v>
      </c>
      <c r="CC326" s="25"/>
      <c r="CD326" s="26">
        <f>$I$33/$I$42*100</f>
        <v>16.341546885694733</v>
      </c>
      <c r="CE326" s="26">
        <v>60.08</v>
      </c>
      <c r="CG326" s="26">
        <v>0.9</v>
      </c>
      <c r="CH326" s="26">
        <v>0.9</v>
      </c>
      <c r="CI326" s="26">
        <v>0.9</v>
      </c>
      <c r="CJ326" s="26">
        <v>0.04</v>
      </c>
      <c r="CK326" s="26">
        <v>0.04</v>
      </c>
      <c r="CL326" s="26">
        <v>0.04</v>
      </c>
      <c r="CM326" s="26">
        <v>0.2</v>
      </c>
      <c r="CN326" s="26">
        <v>0.2</v>
      </c>
      <c r="CO326" s="26">
        <v>0.2</v>
      </c>
      <c r="CP326" s="26">
        <v>9.33</v>
      </c>
      <c r="CQ326" s="26">
        <v>0.47</v>
      </c>
    </row>
    <row r="327" spans="1:95" s="5" customFormat="1" ht="15" x14ac:dyDescent="0.25">
      <c r="A327" s="13"/>
      <c r="B327" s="17" t="s">
        <v>95</v>
      </c>
      <c r="C327" s="11"/>
      <c r="D327" s="11"/>
      <c r="E327" s="11"/>
      <c r="F327" s="11"/>
      <c r="G327" s="11"/>
      <c r="H327" s="11"/>
      <c r="I327" s="11"/>
      <c r="CC327" s="11"/>
    </row>
    <row r="328" spans="1:95" s="21" customFormat="1" ht="15" x14ac:dyDescent="0.25">
      <c r="A328" s="18" t="s">
        <v>252</v>
      </c>
      <c r="B328" s="22" t="s">
        <v>253</v>
      </c>
      <c r="C328" s="23" t="str">
        <f>"95"</f>
        <v>95</v>
      </c>
      <c r="D328" s="23">
        <v>10.09</v>
      </c>
      <c r="E328" s="23">
        <v>7.5</v>
      </c>
      <c r="F328" s="23">
        <v>12.82</v>
      </c>
      <c r="G328" s="23">
        <v>3.15</v>
      </c>
      <c r="H328" s="23">
        <v>21.05</v>
      </c>
      <c r="I328" s="23">
        <v>232.39144299999998</v>
      </c>
      <c r="J328" s="21">
        <v>3.34</v>
      </c>
      <c r="K328" s="21">
        <v>2.06</v>
      </c>
      <c r="L328" s="21">
        <v>0</v>
      </c>
      <c r="M328" s="21">
        <v>0</v>
      </c>
      <c r="N328" s="21">
        <v>2.2200000000000002</v>
      </c>
      <c r="O328" s="21">
        <v>14.32</v>
      </c>
      <c r="P328" s="21">
        <v>4.5</v>
      </c>
      <c r="Q328" s="21">
        <v>0</v>
      </c>
      <c r="R328" s="21">
        <v>0</v>
      </c>
      <c r="S328" s="21">
        <v>0.17</v>
      </c>
      <c r="T328" s="21">
        <v>1.97</v>
      </c>
      <c r="U328" s="21">
        <v>425.24</v>
      </c>
      <c r="V328" s="21">
        <v>254.96</v>
      </c>
      <c r="W328" s="21">
        <v>24.04</v>
      </c>
      <c r="X328" s="21">
        <v>27.38</v>
      </c>
      <c r="Y328" s="21">
        <v>139.57</v>
      </c>
      <c r="Z328" s="21">
        <v>1.6</v>
      </c>
      <c r="AA328" s="21">
        <v>40.950000000000003</v>
      </c>
      <c r="AB328" s="21">
        <v>19.96</v>
      </c>
      <c r="AC328" s="21">
        <v>52.07</v>
      </c>
      <c r="AD328" s="21">
        <v>1.85</v>
      </c>
      <c r="AE328" s="21">
        <v>7.0000000000000007E-2</v>
      </c>
      <c r="AF328" s="21">
        <v>0.12</v>
      </c>
      <c r="AG328" s="21">
        <v>2.5</v>
      </c>
      <c r="AH328" s="21">
        <v>1.34</v>
      </c>
      <c r="AI328" s="21">
        <v>0.56999999999999995</v>
      </c>
      <c r="AJ328" s="21">
        <v>0</v>
      </c>
      <c r="AK328" s="21">
        <v>56.02</v>
      </c>
      <c r="AL328" s="21">
        <v>43.56</v>
      </c>
      <c r="AM328" s="21">
        <v>78.95</v>
      </c>
      <c r="AN328" s="21">
        <v>65.42</v>
      </c>
      <c r="AO328" s="21">
        <v>30.61</v>
      </c>
      <c r="AP328" s="21">
        <v>44.72</v>
      </c>
      <c r="AQ328" s="21">
        <v>15.76</v>
      </c>
      <c r="AR328" s="21">
        <v>47.51</v>
      </c>
      <c r="AS328" s="21">
        <v>51.44</v>
      </c>
      <c r="AT328" s="21">
        <v>56.64</v>
      </c>
      <c r="AU328" s="21">
        <v>88.94</v>
      </c>
      <c r="AV328" s="21">
        <v>25.21</v>
      </c>
      <c r="AW328" s="21">
        <v>30.24</v>
      </c>
      <c r="AX328" s="21">
        <v>130.08000000000001</v>
      </c>
      <c r="AY328" s="21">
        <v>0.99</v>
      </c>
      <c r="AZ328" s="21">
        <v>29.53</v>
      </c>
      <c r="BA328" s="21">
        <v>67.48</v>
      </c>
      <c r="BB328" s="21">
        <v>35.020000000000003</v>
      </c>
      <c r="BC328" s="21">
        <v>21.08</v>
      </c>
      <c r="BD328" s="21">
        <v>0.18</v>
      </c>
      <c r="BE328" s="21">
        <v>0.04</v>
      </c>
      <c r="BF328" s="21">
        <v>0.03</v>
      </c>
      <c r="BG328" s="21">
        <v>0.09</v>
      </c>
      <c r="BH328" s="21">
        <v>0.11</v>
      </c>
      <c r="BI328" s="21">
        <v>0.37</v>
      </c>
      <c r="BJ328" s="21">
        <v>0</v>
      </c>
      <c r="BK328" s="21">
        <v>1.35</v>
      </c>
      <c r="BL328" s="21">
        <v>0</v>
      </c>
      <c r="BM328" s="21">
        <v>0.47</v>
      </c>
      <c r="BN328" s="21">
        <v>0.01</v>
      </c>
      <c r="BO328" s="21">
        <v>0.02</v>
      </c>
      <c r="BP328" s="21">
        <v>0</v>
      </c>
      <c r="BQ328" s="21">
        <v>0.04</v>
      </c>
      <c r="BR328" s="21">
        <v>0.14000000000000001</v>
      </c>
      <c r="BS328" s="21">
        <v>1.75</v>
      </c>
      <c r="BT328" s="21">
        <v>0</v>
      </c>
      <c r="BU328" s="21">
        <v>0</v>
      </c>
      <c r="BV328" s="21">
        <v>1.72</v>
      </c>
      <c r="BW328" s="21">
        <v>0</v>
      </c>
      <c r="BX328" s="21">
        <v>0</v>
      </c>
      <c r="BY328" s="21">
        <v>0</v>
      </c>
      <c r="BZ328" s="21">
        <v>0</v>
      </c>
      <c r="CA328" s="21">
        <v>0</v>
      </c>
      <c r="CB328" s="21">
        <v>85.89</v>
      </c>
      <c r="CC328" s="23"/>
      <c r="CE328" s="21">
        <v>44.28</v>
      </c>
      <c r="CG328" s="21">
        <v>0</v>
      </c>
      <c r="CH328" s="21">
        <v>0</v>
      </c>
      <c r="CI328" s="21">
        <v>0</v>
      </c>
      <c r="CJ328" s="21">
        <v>0</v>
      </c>
      <c r="CK328" s="21">
        <v>0</v>
      </c>
      <c r="CL328" s="21">
        <v>0</v>
      </c>
      <c r="CM328" s="21">
        <v>0</v>
      </c>
      <c r="CN328" s="21">
        <v>0</v>
      </c>
      <c r="CO328" s="21">
        <v>0</v>
      </c>
      <c r="CP328" s="21">
        <v>0</v>
      </c>
      <c r="CQ328" s="21">
        <v>0.72</v>
      </c>
    </row>
    <row r="329" spans="1:95" s="21" customFormat="1" ht="15" x14ac:dyDescent="0.25">
      <c r="A329" s="21" t="s">
        <v>254</v>
      </c>
      <c r="B329" s="22" t="s">
        <v>255</v>
      </c>
      <c r="C329" s="23" t="str">
        <f>"200"</f>
        <v>200</v>
      </c>
      <c r="D329" s="23">
        <v>4.08</v>
      </c>
      <c r="E329" s="23">
        <v>1.17</v>
      </c>
      <c r="F329" s="23">
        <v>6.41</v>
      </c>
      <c r="G329" s="23">
        <v>0</v>
      </c>
      <c r="H329" s="23">
        <v>19.09</v>
      </c>
      <c r="I329" s="23">
        <v>143.5649608115942</v>
      </c>
      <c r="J329" s="21">
        <v>4.51</v>
      </c>
      <c r="K329" s="21">
        <v>0.17</v>
      </c>
      <c r="L329" s="21">
        <v>0.92</v>
      </c>
      <c r="M329" s="21">
        <v>0</v>
      </c>
      <c r="N329" s="21">
        <v>9.92</v>
      </c>
      <c r="O329" s="21">
        <v>5.68</v>
      </c>
      <c r="P329" s="21">
        <v>3.49</v>
      </c>
      <c r="Q329" s="21">
        <v>0</v>
      </c>
      <c r="R329" s="21">
        <v>0</v>
      </c>
      <c r="S329" s="21">
        <v>0.52</v>
      </c>
      <c r="T329" s="21">
        <v>1.83</v>
      </c>
      <c r="U329" s="21">
        <v>0.46</v>
      </c>
      <c r="V329" s="21">
        <v>618.83000000000004</v>
      </c>
      <c r="W329" s="21">
        <v>104.99</v>
      </c>
      <c r="X329" s="21">
        <v>48.79</v>
      </c>
      <c r="Y329" s="21">
        <v>114.39</v>
      </c>
      <c r="Z329" s="21">
        <v>1.26</v>
      </c>
      <c r="AA329" s="21">
        <v>50.47</v>
      </c>
      <c r="AB329" s="21">
        <v>7111.77</v>
      </c>
      <c r="AC329" s="21">
        <v>1260.44</v>
      </c>
      <c r="AD329" s="21">
        <v>0.46</v>
      </c>
      <c r="AE329" s="21">
        <v>0.12</v>
      </c>
      <c r="AF329" s="21">
        <v>0.16</v>
      </c>
      <c r="AG329" s="21">
        <v>1.65</v>
      </c>
      <c r="AH329" s="21">
        <v>2.39</v>
      </c>
      <c r="AI329" s="21">
        <v>46.05</v>
      </c>
      <c r="AJ329" s="21">
        <v>0</v>
      </c>
      <c r="AK329" s="21">
        <v>81.61</v>
      </c>
      <c r="AL329" s="21">
        <v>76.06</v>
      </c>
      <c r="AM329" s="21">
        <v>97.43</v>
      </c>
      <c r="AN329" s="21">
        <v>93.96</v>
      </c>
      <c r="AO329" s="21">
        <v>26.92</v>
      </c>
      <c r="AP329" s="21">
        <v>70.7</v>
      </c>
      <c r="AQ329" s="21">
        <v>21.63</v>
      </c>
      <c r="AR329" s="21">
        <v>78.84</v>
      </c>
      <c r="AS329" s="21">
        <v>106.55</v>
      </c>
      <c r="AT329" s="21">
        <v>150.34</v>
      </c>
      <c r="AU329" s="21">
        <v>242.2</v>
      </c>
      <c r="AV329" s="21">
        <v>36.75</v>
      </c>
      <c r="AW329" s="21">
        <v>69.88</v>
      </c>
      <c r="AX329" s="21">
        <v>440.11</v>
      </c>
      <c r="AY329" s="21">
        <v>0</v>
      </c>
      <c r="AZ329" s="21">
        <v>76.84</v>
      </c>
      <c r="BA329" s="21">
        <v>77.77</v>
      </c>
      <c r="BB329" s="21">
        <v>62.47</v>
      </c>
      <c r="BC329" s="21">
        <v>27.89</v>
      </c>
      <c r="BD329" s="21">
        <v>0.25</v>
      </c>
      <c r="BE329" s="21">
        <v>0.05</v>
      </c>
      <c r="BF329" s="21">
        <v>0.05</v>
      </c>
      <c r="BG329" s="21">
        <v>0.12</v>
      </c>
      <c r="BH329" s="21">
        <v>0.16</v>
      </c>
      <c r="BI329" s="21">
        <v>0.51</v>
      </c>
      <c r="BJ329" s="21">
        <v>0</v>
      </c>
      <c r="BK329" s="21">
        <v>1.64</v>
      </c>
      <c r="BL329" s="21">
        <v>0</v>
      </c>
      <c r="BM329" s="21">
        <v>0.5</v>
      </c>
      <c r="BN329" s="21">
        <v>0</v>
      </c>
      <c r="BO329" s="21">
        <v>0</v>
      </c>
      <c r="BP329" s="21">
        <v>0</v>
      </c>
      <c r="BQ329" s="21">
        <v>0.06</v>
      </c>
      <c r="BR329" s="21">
        <v>0.19</v>
      </c>
      <c r="BS329" s="21">
        <v>1.55</v>
      </c>
      <c r="BT329" s="21">
        <v>0</v>
      </c>
      <c r="BU329" s="21">
        <v>0</v>
      </c>
      <c r="BV329" s="21">
        <v>0.09</v>
      </c>
      <c r="BW329" s="21">
        <v>0</v>
      </c>
      <c r="BX329" s="21">
        <v>0</v>
      </c>
      <c r="BY329" s="21">
        <v>0</v>
      </c>
      <c r="BZ329" s="21">
        <v>0</v>
      </c>
      <c r="CA329" s="21">
        <v>0</v>
      </c>
      <c r="CB329" s="21">
        <v>190.78</v>
      </c>
      <c r="CC329" s="23"/>
      <c r="CE329" s="21">
        <v>1235.77</v>
      </c>
      <c r="CG329" s="21">
        <v>0</v>
      </c>
      <c r="CH329" s="21">
        <v>0</v>
      </c>
      <c r="CI329" s="21">
        <v>0</v>
      </c>
      <c r="CJ329" s="21">
        <v>0</v>
      </c>
      <c r="CK329" s="21">
        <v>0</v>
      </c>
      <c r="CL329" s="21">
        <v>0</v>
      </c>
      <c r="CM329" s="21">
        <v>0</v>
      </c>
      <c r="CN329" s="21">
        <v>0</v>
      </c>
      <c r="CO329" s="21">
        <v>0</v>
      </c>
      <c r="CP329" s="21">
        <v>0</v>
      </c>
      <c r="CQ329" s="21">
        <v>0</v>
      </c>
    </row>
    <row r="330" spans="1:95" s="21" customFormat="1" ht="15" x14ac:dyDescent="0.25">
      <c r="A330" s="21" t="s">
        <v>108</v>
      </c>
      <c r="B330" s="22" t="s">
        <v>256</v>
      </c>
      <c r="C330" s="23" t="str">
        <f>"200"</f>
        <v>200</v>
      </c>
      <c r="D330" s="23">
        <v>0.26</v>
      </c>
      <c r="E330" s="23">
        <v>0</v>
      </c>
      <c r="F330" s="23">
        <v>0.04</v>
      </c>
      <c r="G330" s="23">
        <v>0.05</v>
      </c>
      <c r="H330" s="23">
        <v>12.15</v>
      </c>
      <c r="I330" s="23">
        <v>47.29323999999999</v>
      </c>
      <c r="J330" s="21">
        <v>0</v>
      </c>
      <c r="K330" s="21">
        <v>0</v>
      </c>
      <c r="L330" s="21">
        <v>0</v>
      </c>
      <c r="M330" s="21">
        <v>0</v>
      </c>
      <c r="N330" s="21">
        <v>11.87</v>
      </c>
      <c r="O330" s="21">
        <v>0</v>
      </c>
      <c r="P330" s="21">
        <v>0.28000000000000003</v>
      </c>
      <c r="Q330" s="21">
        <v>0</v>
      </c>
      <c r="R330" s="21">
        <v>0</v>
      </c>
      <c r="S330" s="21">
        <v>0.06</v>
      </c>
      <c r="T330" s="21">
        <v>0.14000000000000001</v>
      </c>
      <c r="U330" s="21">
        <v>0.2</v>
      </c>
      <c r="V330" s="21">
        <v>22.7</v>
      </c>
      <c r="W330" s="21">
        <v>2.46</v>
      </c>
      <c r="X330" s="21">
        <v>1.22</v>
      </c>
      <c r="Y330" s="21">
        <v>1.57</v>
      </c>
      <c r="Z330" s="21">
        <v>0.23</v>
      </c>
      <c r="AA330" s="21">
        <v>0</v>
      </c>
      <c r="AB330" s="21">
        <v>0</v>
      </c>
      <c r="AC330" s="21">
        <v>0</v>
      </c>
      <c r="AD330" s="21">
        <v>0</v>
      </c>
      <c r="AE330" s="21">
        <v>0</v>
      </c>
      <c r="AF330" s="21">
        <v>0</v>
      </c>
      <c r="AG330" s="21">
        <v>0.02</v>
      </c>
      <c r="AH330" s="21">
        <v>0.04</v>
      </c>
      <c r="AI330" s="21">
        <v>0.04</v>
      </c>
      <c r="AJ330" s="21">
        <v>0</v>
      </c>
      <c r="AK330" s="21">
        <v>0</v>
      </c>
      <c r="AL330" s="21">
        <v>0</v>
      </c>
      <c r="AM330" s="21">
        <v>0</v>
      </c>
      <c r="AN330" s="21">
        <v>0</v>
      </c>
      <c r="AO330" s="21">
        <v>0</v>
      </c>
      <c r="AP330" s="21">
        <v>0</v>
      </c>
      <c r="AQ330" s="21">
        <v>0</v>
      </c>
      <c r="AR330" s="21">
        <v>0</v>
      </c>
      <c r="AS330" s="21">
        <v>0</v>
      </c>
      <c r="AT330" s="21">
        <v>0</v>
      </c>
      <c r="AU330" s="21">
        <v>0</v>
      </c>
      <c r="AV330" s="21">
        <v>0</v>
      </c>
      <c r="AW330" s="21">
        <v>0</v>
      </c>
      <c r="AX330" s="21">
        <v>0</v>
      </c>
      <c r="AY330" s="21">
        <v>0</v>
      </c>
      <c r="AZ330" s="21">
        <v>0</v>
      </c>
      <c r="BA330" s="21">
        <v>0</v>
      </c>
      <c r="BB330" s="21">
        <v>0</v>
      </c>
      <c r="BC330" s="21">
        <v>0</v>
      </c>
      <c r="BD330" s="21">
        <v>0</v>
      </c>
      <c r="BE330" s="21">
        <v>0</v>
      </c>
      <c r="BF330" s="21">
        <v>0</v>
      </c>
      <c r="BG330" s="21">
        <v>0</v>
      </c>
      <c r="BH330" s="21">
        <v>0</v>
      </c>
      <c r="BI330" s="21">
        <v>0</v>
      </c>
      <c r="BJ330" s="21">
        <v>0</v>
      </c>
      <c r="BK330" s="21">
        <v>0</v>
      </c>
      <c r="BL330" s="21">
        <v>0</v>
      </c>
      <c r="BM330" s="21">
        <v>0</v>
      </c>
      <c r="BN330" s="21">
        <v>0</v>
      </c>
      <c r="BO330" s="21">
        <v>0</v>
      </c>
      <c r="BP330" s="21">
        <v>0</v>
      </c>
      <c r="BQ330" s="21">
        <v>0</v>
      </c>
      <c r="BR330" s="21">
        <v>0</v>
      </c>
      <c r="BS330" s="21">
        <v>0</v>
      </c>
      <c r="BT330" s="21">
        <v>0</v>
      </c>
      <c r="BU330" s="21">
        <v>0</v>
      </c>
      <c r="BV330" s="21">
        <v>0</v>
      </c>
      <c r="BW330" s="21">
        <v>0</v>
      </c>
      <c r="BX330" s="21">
        <v>0</v>
      </c>
      <c r="BY330" s="21">
        <v>0</v>
      </c>
      <c r="BZ330" s="21">
        <v>0</v>
      </c>
      <c r="CA330" s="21">
        <v>0</v>
      </c>
      <c r="CB330" s="21">
        <v>196.67</v>
      </c>
      <c r="CC330" s="23"/>
      <c r="CE330" s="21">
        <v>0</v>
      </c>
      <c r="CG330" s="21">
        <v>0</v>
      </c>
      <c r="CH330" s="21">
        <v>0</v>
      </c>
      <c r="CI330" s="21">
        <v>0</v>
      </c>
      <c r="CJ330" s="21">
        <v>0</v>
      </c>
      <c r="CK330" s="21">
        <v>0</v>
      </c>
      <c r="CL330" s="21">
        <v>0</v>
      </c>
      <c r="CM330" s="21">
        <v>0</v>
      </c>
      <c r="CN330" s="21">
        <v>0</v>
      </c>
      <c r="CO330" s="21">
        <v>0</v>
      </c>
      <c r="CP330" s="21">
        <v>0</v>
      </c>
      <c r="CQ330" s="21">
        <v>0</v>
      </c>
    </row>
    <row r="331" spans="1:95" s="21" customFormat="1" ht="15" x14ac:dyDescent="0.25">
      <c r="A331" s="21" t="s">
        <v>104</v>
      </c>
      <c r="B331" s="22" t="s">
        <v>130</v>
      </c>
      <c r="C331" s="23" t="str">
        <f>"25"</f>
        <v>25</v>
      </c>
      <c r="D331" s="23">
        <v>0.7</v>
      </c>
      <c r="E331" s="23">
        <v>0</v>
      </c>
      <c r="F331" s="23">
        <v>0.04</v>
      </c>
      <c r="G331" s="23">
        <v>0</v>
      </c>
      <c r="H331" s="23">
        <v>9.2100000000000009</v>
      </c>
      <c r="I331" s="23">
        <v>40.257999999999996</v>
      </c>
      <c r="J331" s="21">
        <v>0.05</v>
      </c>
      <c r="K331" s="21">
        <v>0</v>
      </c>
      <c r="L331" s="21">
        <v>0</v>
      </c>
      <c r="M331" s="21">
        <v>0</v>
      </c>
      <c r="N331" s="21">
        <v>0.16</v>
      </c>
      <c r="O331" s="21">
        <v>8.65</v>
      </c>
      <c r="P331" s="21">
        <v>0.4</v>
      </c>
      <c r="Q331" s="21">
        <v>0</v>
      </c>
      <c r="R331" s="21">
        <v>0</v>
      </c>
      <c r="S331" s="21">
        <v>0.08</v>
      </c>
      <c r="T331" s="21">
        <v>0.43</v>
      </c>
      <c r="U331" s="21">
        <v>124.75</v>
      </c>
      <c r="V331" s="21">
        <v>23.25</v>
      </c>
      <c r="W331" s="21">
        <v>5</v>
      </c>
      <c r="X331" s="21">
        <v>3.5</v>
      </c>
      <c r="Y331" s="21">
        <v>16.25</v>
      </c>
      <c r="Z331" s="21">
        <v>0.28000000000000003</v>
      </c>
      <c r="AA331" s="21">
        <v>0</v>
      </c>
      <c r="AB331" s="21">
        <v>0</v>
      </c>
      <c r="AC331" s="21">
        <v>0</v>
      </c>
      <c r="AD331" s="21">
        <v>0.28000000000000003</v>
      </c>
      <c r="AE331" s="21">
        <v>0.03</v>
      </c>
      <c r="AF331" s="21">
        <v>0.01</v>
      </c>
      <c r="AG331" s="21">
        <v>0.23</v>
      </c>
      <c r="AH331" s="21">
        <v>0.55000000000000004</v>
      </c>
      <c r="AI331" s="21">
        <v>0</v>
      </c>
      <c r="AJ331" s="21">
        <v>0</v>
      </c>
      <c r="AK331" s="21">
        <v>87</v>
      </c>
      <c r="AL331" s="21">
        <v>79.5</v>
      </c>
      <c r="AM331" s="21">
        <v>148.5</v>
      </c>
      <c r="AN331" s="21">
        <v>47.25</v>
      </c>
      <c r="AO331" s="21">
        <v>28.5</v>
      </c>
      <c r="AP331" s="21">
        <v>57.75</v>
      </c>
      <c r="AQ331" s="21">
        <v>18.5</v>
      </c>
      <c r="AR331" s="21">
        <v>92</v>
      </c>
      <c r="AS331" s="21">
        <v>60.75</v>
      </c>
      <c r="AT331" s="21">
        <v>73.75</v>
      </c>
      <c r="AU331" s="21">
        <v>63</v>
      </c>
      <c r="AV331" s="21">
        <v>37</v>
      </c>
      <c r="AW331" s="21">
        <v>64.5</v>
      </c>
      <c r="AX331" s="21">
        <v>563.5</v>
      </c>
      <c r="AY331" s="21">
        <v>0</v>
      </c>
      <c r="AZ331" s="21">
        <v>177.25</v>
      </c>
      <c r="BA331" s="21">
        <v>92</v>
      </c>
      <c r="BB331" s="21">
        <v>46.75</v>
      </c>
      <c r="BC331" s="21">
        <v>36.75</v>
      </c>
      <c r="BD331" s="21">
        <v>0</v>
      </c>
      <c r="BE331" s="21">
        <v>0</v>
      </c>
      <c r="BF331" s="21">
        <v>0</v>
      </c>
      <c r="BG331" s="21">
        <v>0</v>
      </c>
      <c r="BH331" s="21">
        <v>0</v>
      </c>
      <c r="BI331" s="21">
        <v>0.03</v>
      </c>
      <c r="BJ331" s="21">
        <v>0</v>
      </c>
      <c r="BK331" s="21">
        <v>0</v>
      </c>
      <c r="BL331" s="21">
        <v>0</v>
      </c>
      <c r="BM331" s="21">
        <v>0</v>
      </c>
      <c r="BN331" s="21">
        <v>0.02</v>
      </c>
      <c r="BO331" s="21">
        <v>0</v>
      </c>
      <c r="BP331" s="21">
        <v>0</v>
      </c>
      <c r="BQ331" s="21">
        <v>0</v>
      </c>
      <c r="BR331" s="21">
        <v>0</v>
      </c>
      <c r="BS331" s="21">
        <v>0.02</v>
      </c>
      <c r="BT331" s="21">
        <v>0</v>
      </c>
      <c r="BU331" s="21">
        <v>0</v>
      </c>
      <c r="BV331" s="21">
        <v>0.09</v>
      </c>
      <c r="BW331" s="21">
        <v>0.01</v>
      </c>
      <c r="BX331" s="21">
        <v>0</v>
      </c>
      <c r="BY331" s="21">
        <v>0</v>
      </c>
      <c r="BZ331" s="21">
        <v>0</v>
      </c>
      <c r="CA331" s="21">
        <v>0</v>
      </c>
      <c r="CB331" s="21">
        <v>9.4499999999999993</v>
      </c>
      <c r="CC331" s="23"/>
      <c r="CE331" s="21">
        <v>0</v>
      </c>
      <c r="CG331" s="21">
        <v>0</v>
      </c>
      <c r="CH331" s="21">
        <v>0</v>
      </c>
      <c r="CI331" s="21">
        <v>0</v>
      </c>
      <c r="CJ331" s="21">
        <v>0</v>
      </c>
      <c r="CK331" s="21">
        <v>0</v>
      </c>
      <c r="CL331" s="21">
        <v>0</v>
      </c>
      <c r="CM331" s="21">
        <v>0</v>
      </c>
      <c r="CN331" s="21">
        <v>0</v>
      </c>
      <c r="CO331" s="21">
        <v>0</v>
      </c>
      <c r="CP331" s="21">
        <v>0</v>
      </c>
      <c r="CQ331" s="21">
        <v>0</v>
      </c>
    </row>
    <row r="332" spans="1:95" s="21" customFormat="1" ht="15" x14ac:dyDescent="0.25">
      <c r="A332" s="21" t="s">
        <v>109</v>
      </c>
      <c r="B332" s="22" t="s">
        <v>131</v>
      </c>
      <c r="C332" s="23" t="str">
        <f>"35"</f>
        <v>35</v>
      </c>
      <c r="D332" s="23">
        <v>0.45</v>
      </c>
      <c r="E332" s="23">
        <v>0</v>
      </c>
      <c r="F332" s="23">
        <v>0.22</v>
      </c>
      <c r="G332" s="23">
        <v>0</v>
      </c>
      <c r="H332" s="23">
        <v>6.55</v>
      </c>
      <c r="I332" s="23">
        <v>30.987249999999996</v>
      </c>
      <c r="J332" s="21">
        <v>7.0000000000000007E-2</v>
      </c>
      <c r="K332" s="21">
        <v>0</v>
      </c>
      <c r="L332" s="21">
        <v>0</v>
      </c>
      <c r="M332" s="21">
        <v>0</v>
      </c>
      <c r="N332" s="21">
        <v>0.17</v>
      </c>
      <c r="O332" s="21">
        <v>6.09</v>
      </c>
      <c r="P332" s="21">
        <v>0.28999999999999998</v>
      </c>
      <c r="Q332" s="21">
        <v>0</v>
      </c>
      <c r="R332" s="21">
        <v>0</v>
      </c>
      <c r="S332" s="21">
        <v>0.35</v>
      </c>
      <c r="T332" s="21">
        <v>0</v>
      </c>
      <c r="U332" s="21">
        <v>213.5</v>
      </c>
      <c r="V332" s="21">
        <v>85.75</v>
      </c>
      <c r="W332" s="21">
        <v>12.25</v>
      </c>
      <c r="X332" s="21">
        <v>16.45</v>
      </c>
      <c r="Y332" s="21">
        <v>55.3</v>
      </c>
      <c r="Z332" s="21">
        <v>1.37</v>
      </c>
      <c r="AA332" s="21">
        <v>0</v>
      </c>
      <c r="AB332" s="21">
        <v>1.75</v>
      </c>
      <c r="AC332" s="21">
        <v>0.35</v>
      </c>
      <c r="AD332" s="21">
        <v>0.49</v>
      </c>
      <c r="AE332" s="21">
        <v>0.06</v>
      </c>
      <c r="AF332" s="21">
        <v>0.03</v>
      </c>
      <c r="AG332" s="21">
        <v>0.25</v>
      </c>
      <c r="AH332" s="21">
        <v>0.7</v>
      </c>
      <c r="AI332" s="21">
        <v>0</v>
      </c>
      <c r="AJ332" s="21">
        <v>0</v>
      </c>
      <c r="AK332" s="21">
        <v>112.7</v>
      </c>
      <c r="AL332" s="21">
        <v>86.8</v>
      </c>
      <c r="AM332" s="21">
        <v>149.44999999999999</v>
      </c>
      <c r="AN332" s="21">
        <v>78.05</v>
      </c>
      <c r="AO332" s="21">
        <v>32.549999999999997</v>
      </c>
      <c r="AP332" s="21">
        <v>69.3</v>
      </c>
      <c r="AQ332" s="21">
        <v>28</v>
      </c>
      <c r="AR332" s="21">
        <v>129.85</v>
      </c>
      <c r="AS332" s="21">
        <v>103.95</v>
      </c>
      <c r="AT332" s="21">
        <v>101.85</v>
      </c>
      <c r="AU332" s="21">
        <v>162.4</v>
      </c>
      <c r="AV332" s="21">
        <v>43.4</v>
      </c>
      <c r="AW332" s="21">
        <v>108.5</v>
      </c>
      <c r="AX332" s="21">
        <v>535.15</v>
      </c>
      <c r="AY332" s="21">
        <v>0</v>
      </c>
      <c r="AZ332" s="21">
        <v>184.1</v>
      </c>
      <c r="BA332" s="21">
        <v>101.85</v>
      </c>
      <c r="BB332" s="21">
        <v>63</v>
      </c>
      <c r="BC332" s="21">
        <v>45.5</v>
      </c>
      <c r="BD332" s="21">
        <v>0</v>
      </c>
      <c r="BE332" s="21">
        <v>0</v>
      </c>
      <c r="BF332" s="21">
        <v>0</v>
      </c>
      <c r="BG332" s="21">
        <v>0</v>
      </c>
      <c r="BH332" s="21">
        <v>0</v>
      </c>
      <c r="BI332" s="21">
        <v>0</v>
      </c>
      <c r="BJ332" s="21">
        <v>0</v>
      </c>
      <c r="BK332" s="21">
        <v>0.05</v>
      </c>
      <c r="BL332" s="21">
        <v>0</v>
      </c>
      <c r="BM332" s="21">
        <v>0</v>
      </c>
      <c r="BN332" s="21">
        <v>0.01</v>
      </c>
      <c r="BO332" s="21">
        <v>0</v>
      </c>
      <c r="BP332" s="21">
        <v>0</v>
      </c>
      <c r="BQ332" s="21">
        <v>0</v>
      </c>
      <c r="BR332" s="21">
        <v>0</v>
      </c>
      <c r="BS332" s="21">
        <v>0.04</v>
      </c>
      <c r="BT332" s="21">
        <v>0</v>
      </c>
      <c r="BU332" s="21">
        <v>0</v>
      </c>
      <c r="BV332" s="21">
        <v>0.17</v>
      </c>
      <c r="BW332" s="21">
        <v>0.03</v>
      </c>
      <c r="BX332" s="21">
        <v>0</v>
      </c>
      <c r="BY332" s="21">
        <v>0</v>
      </c>
      <c r="BZ332" s="21">
        <v>0</v>
      </c>
      <c r="CA332" s="21">
        <v>0</v>
      </c>
      <c r="CB332" s="21">
        <v>16.45</v>
      </c>
      <c r="CC332" s="23"/>
      <c r="CE332" s="21">
        <v>0.28999999999999998</v>
      </c>
      <c r="CG332" s="21">
        <v>0</v>
      </c>
      <c r="CH332" s="21">
        <v>0</v>
      </c>
      <c r="CI332" s="21">
        <v>0</v>
      </c>
      <c r="CJ332" s="21">
        <v>0</v>
      </c>
      <c r="CK332" s="21">
        <v>0</v>
      </c>
      <c r="CL332" s="21">
        <v>0</v>
      </c>
      <c r="CM332" s="21">
        <v>0</v>
      </c>
      <c r="CN332" s="21">
        <v>0</v>
      </c>
      <c r="CO332" s="21">
        <v>0</v>
      </c>
      <c r="CP332" s="21">
        <v>0</v>
      </c>
      <c r="CQ332" s="21">
        <v>0</v>
      </c>
    </row>
    <row r="333" spans="1:95" s="18" customFormat="1" ht="15" x14ac:dyDescent="0.25">
      <c r="A333" s="18" t="s">
        <v>114</v>
      </c>
      <c r="B333" s="19" t="s">
        <v>128</v>
      </c>
      <c r="C333" s="20" t="str">
        <f>"160"</f>
        <v>160</v>
      </c>
      <c r="D333" s="20">
        <v>4.55</v>
      </c>
      <c r="E333" s="20">
        <v>4.55</v>
      </c>
      <c r="F333" s="20">
        <v>5.0199999999999996</v>
      </c>
      <c r="G333" s="20">
        <v>0</v>
      </c>
      <c r="H333" s="20">
        <v>6.27</v>
      </c>
      <c r="I333" s="20">
        <v>91.414400000000001</v>
      </c>
      <c r="J333" s="18">
        <v>3.2</v>
      </c>
      <c r="K333" s="18">
        <v>0</v>
      </c>
      <c r="L333" s="18">
        <v>3.2</v>
      </c>
      <c r="M333" s="18">
        <v>0</v>
      </c>
      <c r="N333" s="18">
        <v>6.27</v>
      </c>
      <c r="O333" s="18">
        <v>0</v>
      </c>
      <c r="P333" s="18">
        <v>0</v>
      </c>
      <c r="Q333" s="18">
        <v>0</v>
      </c>
      <c r="R333" s="18">
        <v>0</v>
      </c>
      <c r="S333" s="18">
        <v>1.41</v>
      </c>
      <c r="T333" s="18">
        <v>1.1000000000000001</v>
      </c>
      <c r="U333" s="18">
        <v>0</v>
      </c>
      <c r="V333" s="18">
        <v>228.93</v>
      </c>
      <c r="W333" s="18">
        <v>188.16</v>
      </c>
      <c r="X333" s="18">
        <v>21.95</v>
      </c>
      <c r="Y333" s="18">
        <v>148.96</v>
      </c>
      <c r="Z333" s="18">
        <v>0.16</v>
      </c>
      <c r="AA333" s="18">
        <v>31.36</v>
      </c>
      <c r="AB333" s="18">
        <v>15.68</v>
      </c>
      <c r="AC333" s="18">
        <v>35.200000000000003</v>
      </c>
      <c r="AD333" s="18">
        <v>0</v>
      </c>
      <c r="AE333" s="18">
        <v>0.05</v>
      </c>
      <c r="AF333" s="18">
        <v>0.27</v>
      </c>
      <c r="AG333" s="18">
        <v>0.16</v>
      </c>
      <c r="AH333" s="18">
        <v>1.28</v>
      </c>
      <c r="AI333" s="18">
        <v>1.1000000000000001</v>
      </c>
      <c r="AJ333" s="18">
        <v>0</v>
      </c>
      <c r="AK333" s="18">
        <v>211.68</v>
      </c>
      <c r="AL333" s="18">
        <v>250.88</v>
      </c>
      <c r="AM333" s="18">
        <v>434.34</v>
      </c>
      <c r="AN333" s="18">
        <v>376.32</v>
      </c>
      <c r="AO333" s="18">
        <v>111.33</v>
      </c>
      <c r="AP333" s="18">
        <v>172.48</v>
      </c>
      <c r="AQ333" s="18">
        <v>67.42</v>
      </c>
      <c r="AR333" s="18">
        <v>221.09</v>
      </c>
      <c r="AS333" s="18">
        <v>166.21</v>
      </c>
      <c r="AT333" s="18">
        <v>164.64</v>
      </c>
      <c r="AU333" s="18">
        <v>338.69</v>
      </c>
      <c r="AV333" s="18">
        <v>122.3</v>
      </c>
      <c r="AW333" s="18">
        <v>72.13</v>
      </c>
      <c r="AX333" s="18">
        <v>793.41</v>
      </c>
      <c r="AY333" s="18">
        <v>0</v>
      </c>
      <c r="AZ333" s="18">
        <v>426.5</v>
      </c>
      <c r="BA333" s="18">
        <v>290.08</v>
      </c>
      <c r="BB333" s="18">
        <v>243.04</v>
      </c>
      <c r="BC333" s="18">
        <v>31.36</v>
      </c>
      <c r="BD333" s="18">
        <v>0.16</v>
      </c>
      <c r="BE333" s="18">
        <v>0.11</v>
      </c>
      <c r="BF333" s="18">
        <v>0.06</v>
      </c>
      <c r="BG333" s="18">
        <v>0.13</v>
      </c>
      <c r="BH333" s="18">
        <v>0.14000000000000001</v>
      </c>
      <c r="BI333" s="18">
        <v>0.71</v>
      </c>
      <c r="BJ333" s="18">
        <v>0.05</v>
      </c>
      <c r="BK333" s="18">
        <v>0.88</v>
      </c>
      <c r="BL333" s="18">
        <v>0.03</v>
      </c>
      <c r="BM333" s="18">
        <v>0.49</v>
      </c>
      <c r="BN333" s="18">
        <v>0.06</v>
      </c>
      <c r="BO333" s="18">
        <v>0</v>
      </c>
      <c r="BP333" s="18">
        <v>0</v>
      </c>
      <c r="BQ333" s="18">
        <v>0</v>
      </c>
      <c r="BR333" s="18">
        <v>0.13</v>
      </c>
      <c r="BS333" s="18">
        <v>1.08</v>
      </c>
      <c r="BT333" s="18">
        <v>0.02</v>
      </c>
      <c r="BU333" s="18">
        <v>0</v>
      </c>
      <c r="BV333" s="18">
        <v>0.03</v>
      </c>
      <c r="BW333" s="18">
        <v>0.05</v>
      </c>
      <c r="BX333" s="18">
        <v>0.13</v>
      </c>
      <c r="BY333" s="18">
        <v>0</v>
      </c>
      <c r="BZ333" s="18">
        <v>0</v>
      </c>
      <c r="CA333" s="18">
        <v>0</v>
      </c>
      <c r="CB333" s="18">
        <v>141.28</v>
      </c>
      <c r="CC333" s="20"/>
      <c r="CE333" s="18">
        <v>33.97</v>
      </c>
      <c r="CG333" s="18">
        <v>0</v>
      </c>
      <c r="CH333" s="18">
        <v>0</v>
      </c>
      <c r="CI333" s="18">
        <v>0</v>
      </c>
      <c r="CJ333" s="18">
        <v>0</v>
      </c>
      <c r="CK333" s="18">
        <v>0</v>
      </c>
      <c r="CL333" s="18">
        <v>0</v>
      </c>
      <c r="CM333" s="18">
        <v>0</v>
      </c>
      <c r="CN333" s="18">
        <v>0</v>
      </c>
      <c r="CO333" s="18">
        <v>0</v>
      </c>
      <c r="CP333" s="18">
        <v>0</v>
      </c>
      <c r="CQ333" s="18">
        <v>0</v>
      </c>
    </row>
    <row r="334" spans="1:95" s="26" customFormat="1" ht="14.25" x14ac:dyDescent="0.2">
      <c r="B334" s="24" t="s">
        <v>96</v>
      </c>
      <c r="C334" s="25"/>
      <c r="D334" s="25">
        <v>20.12</v>
      </c>
      <c r="E334" s="25">
        <v>13.21</v>
      </c>
      <c r="F334" s="25">
        <v>24.55</v>
      </c>
      <c r="G334" s="25">
        <v>3.2</v>
      </c>
      <c r="H334" s="25">
        <v>74.31</v>
      </c>
      <c r="I334" s="25">
        <v>585.91</v>
      </c>
      <c r="J334" s="26">
        <v>11.17</v>
      </c>
      <c r="K334" s="26">
        <v>2.2200000000000002</v>
      </c>
      <c r="L334" s="26">
        <v>4.12</v>
      </c>
      <c r="M334" s="26">
        <v>0</v>
      </c>
      <c r="N334" s="26">
        <v>30.6</v>
      </c>
      <c r="O334" s="26">
        <v>34.75</v>
      </c>
      <c r="P334" s="26">
        <v>8.9600000000000009</v>
      </c>
      <c r="Q334" s="26">
        <v>0</v>
      </c>
      <c r="R334" s="26">
        <v>0</v>
      </c>
      <c r="S334" s="26">
        <v>2.59</v>
      </c>
      <c r="T334" s="26">
        <v>5.45</v>
      </c>
      <c r="U334" s="26">
        <v>764.15</v>
      </c>
      <c r="V334" s="26">
        <v>1234.42</v>
      </c>
      <c r="W334" s="26">
        <v>336.91</v>
      </c>
      <c r="X334" s="26">
        <v>119.29</v>
      </c>
      <c r="Y334" s="26">
        <v>476.04</v>
      </c>
      <c r="Z334" s="26">
        <v>4.88</v>
      </c>
      <c r="AA334" s="26">
        <v>122.78</v>
      </c>
      <c r="AB334" s="26">
        <v>7149.16</v>
      </c>
      <c r="AC334" s="26">
        <v>1348.06</v>
      </c>
      <c r="AD334" s="26">
        <v>3.08</v>
      </c>
      <c r="AE334" s="26">
        <v>0.33</v>
      </c>
      <c r="AF334" s="26">
        <v>0.59</v>
      </c>
      <c r="AG334" s="26">
        <v>4.79</v>
      </c>
      <c r="AH334" s="26">
        <v>6.29</v>
      </c>
      <c r="AI334" s="26">
        <v>47.75</v>
      </c>
      <c r="AJ334" s="26">
        <v>0</v>
      </c>
      <c r="AK334" s="26">
        <v>549.01</v>
      </c>
      <c r="AL334" s="26">
        <v>536.79999999999995</v>
      </c>
      <c r="AM334" s="26">
        <v>908.66</v>
      </c>
      <c r="AN334" s="26">
        <v>661</v>
      </c>
      <c r="AO334" s="26">
        <v>229.91</v>
      </c>
      <c r="AP334" s="26">
        <v>414.95</v>
      </c>
      <c r="AQ334" s="26">
        <v>151.32</v>
      </c>
      <c r="AR334" s="26">
        <v>569.29</v>
      </c>
      <c r="AS334" s="26">
        <v>488.9</v>
      </c>
      <c r="AT334" s="26">
        <v>547.21</v>
      </c>
      <c r="AU334" s="26">
        <v>895.23</v>
      </c>
      <c r="AV334" s="26">
        <v>264.66000000000003</v>
      </c>
      <c r="AW334" s="26">
        <v>345.26</v>
      </c>
      <c r="AX334" s="26">
        <v>2462.25</v>
      </c>
      <c r="AY334" s="26">
        <v>0.99</v>
      </c>
      <c r="AZ334" s="26">
        <v>894.22</v>
      </c>
      <c r="BA334" s="26">
        <v>629.17999999999995</v>
      </c>
      <c r="BB334" s="26">
        <v>450.28</v>
      </c>
      <c r="BC334" s="26">
        <v>162.58000000000001</v>
      </c>
      <c r="BD334" s="26">
        <v>0.57999999999999996</v>
      </c>
      <c r="BE334" s="26">
        <v>0.2</v>
      </c>
      <c r="BF334" s="26">
        <v>0.14000000000000001</v>
      </c>
      <c r="BG334" s="26">
        <v>0.34</v>
      </c>
      <c r="BH334" s="26">
        <v>0.41</v>
      </c>
      <c r="BI334" s="26">
        <v>1.62</v>
      </c>
      <c r="BJ334" s="26">
        <v>0.05</v>
      </c>
      <c r="BK334" s="26">
        <v>3.92</v>
      </c>
      <c r="BL334" s="26">
        <v>0.03</v>
      </c>
      <c r="BM334" s="26">
        <v>1.46</v>
      </c>
      <c r="BN334" s="26">
        <v>0.1</v>
      </c>
      <c r="BO334" s="26">
        <v>0.02</v>
      </c>
      <c r="BP334" s="26">
        <v>0</v>
      </c>
      <c r="BQ334" s="26">
        <v>0.1</v>
      </c>
      <c r="BR334" s="26">
        <v>0.46</v>
      </c>
      <c r="BS334" s="26">
        <v>4.4400000000000004</v>
      </c>
      <c r="BT334" s="26">
        <v>0.02</v>
      </c>
      <c r="BU334" s="26">
        <v>0</v>
      </c>
      <c r="BV334" s="26">
        <v>2.09</v>
      </c>
      <c r="BW334" s="26">
        <v>0.09</v>
      </c>
      <c r="BX334" s="26">
        <v>0.13</v>
      </c>
      <c r="BY334" s="26">
        <v>0</v>
      </c>
      <c r="BZ334" s="26">
        <v>0</v>
      </c>
      <c r="CA334" s="26">
        <v>0</v>
      </c>
      <c r="CB334" s="26">
        <v>640.51</v>
      </c>
      <c r="CC334" s="25"/>
      <c r="CD334" s="26">
        <f>$I$41/$I$42*100</f>
        <v>15.642436687200547</v>
      </c>
      <c r="CE334" s="26">
        <v>1314.31</v>
      </c>
      <c r="CG334" s="26">
        <v>0</v>
      </c>
      <c r="CH334" s="26">
        <v>0</v>
      </c>
      <c r="CI334" s="26">
        <v>0</v>
      </c>
      <c r="CJ334" s="26">
        <v>0</v>
      </c>
      <c r="CK334" s="26">
        <v>0</v>
      </c>
      <c r="CL334" s="26">
        <v>0</v>
      </c>
      <c r="CM334" s="26">
        <v>0</v>
      </c>
      <c r="CN334" s="26">
        <v>0</v>
      </c>
      <c r="CO334" s="26">
        <v>0</v>
      </c>
      <c r="CP334" s="26">
        <v>0</v>
      </c>
      <c r="CQ334" s="26">
        <v>0.72</v>
      </c>
    </row>
    <row r="335" spans="1:95" s="26" customFormat="1" ht="15" x14ac:dyDescent="0.25">
      <c r="A335" s="5"/>
      <c r="B335" s="24" t="s">
        <v>97</v>
      </c>
      <c r="C335" s="25"/>
      <c r="D335" s="25">
        <v>74.81</v>
      </c>
      <c r="E335" s="25">
        <v>48.42</v>
      </c>
      <c r="F335" s="25">
        <v>82.09</v>
      </c>
      <c r="G335" s="25">
        <v>5.36</v>
      </c>
      <c r="H335" s="25">
        <v>336.39</v>
      </c>
      <c r="I335" s="25">
        <v>2354.41</v>
      </c>
      <c r="J335" s="26">
        <v>43.73</v>
      </c>
      <c r="K335" s="26">
        <v>9.6</v>
      </c>
      <c r="L335" s="26">
        <v>10.78</v>
      </c>
      <c r="M335" s="26">
        <v>0</v>
      </c>
      <c r="N335" s="26">
        <v>151.93</v>
      </c>
      <c r="O335" s="26">
        <v>158.57</v>
      </c>
      <c r="P335" s="26">
        <v>25.9</v>
      </c>
      <c r="Q335" s="26">
        <v>0</v>
      </c>
      <c r="R335" s="26">
        <v>0</v>
      </c>
      <c r="S335" s="26">
        <v>12.38</v>
      </c>
      <c r="T335" s="26">
        <v>23.21</v>
      </c>
      <c r="U335" s="26">
        <v>3123.02</v>
      </c>
      <c r="V335" s="26">
        <v>4739.6899999999996</v>
      </c>
      <c r="W335" s="26">
        <v>1196.5999999999999</v>
      </c>
      <c r="X335" s="26">
        <v>451.13</v>
      </c>
      <c r="Y335" s="26">
        <v>1839.29</v>
      </c>
      <c r="Z335" s="26">
        <v>20.41</v>
      </c>
      <c r="AA335" s="26">
        <v>563.4</v>
      </c>
      <c r="AB335" s="26">
        <v>12484.67</v>
      </c>
      <c r="AC335" s="26">
        <v>2859.32</v>
      </c>
      <c r="AD335" s="26">
        <v>12.7</v>
      </c>
      <c r="AE335" s="26">
        <v>1.62</v>
      </c>
      <c r="AF335" s="26">
        <v>2.4</v>
      </c>
      <c r="AG335" s="26">
        <v>16.03</v>
      </c>
      <c r="AH335" s="26">
        <v>33.96</v>
      </c>
      <c r="AI335" s="26">
        <v>103.69</v>
      </c>
      <c r="AJ335" s="26">
        <v>0</v>
      </c>
      <c r="AK335" s="26">
        <v>2877.53</v>
      </c>
      <c r="AL335" s="26">
        <v>2721.88</v>
      </c>
      <c r="AM335" s="26">
        <v>4840.95</v>
      </c>
      <c r="AN335" s="26">
        <v>3495.26</v>
      </c>
      <c r="AO335" s="26">
        <v>1274.79</v>
      </c>
      <c r="AP335" s="26">
        <v>2234.88</v>
      </c>
      <c r="AQ335" s="26">
        <v>688.34</v>
      </c>
      <c r="AR335" s="26">
        <v>2849.36</v>
      </c>
      <c r="AS335" s="26">
        <v>2116.73</v>
      </c>
      <c r="AT335" s="26">
        <v>2931.66</v>
      </c>
      <c r="AU335" s="26">
        <v>3853.89</v>
      </c>
      <c r="AV335" s="26">
        <v>1444.83</v>
      </c>
      <c r="AW335" s="26">
        <v>1554.48</v>
      </c>
      <c r="AX335" s="26">
        <v>11679.35</v>
      </c>
      <c r="AY335" s="26">
        <v>7.68</v>
      </c>
      <c r="AZ335" s="26">
        <v>4834.32</v>
      </c>
      <c r="BA335" s="26">
        <v>2854.66</v>
      </c>
      <c r="BB335" s="26">
        <v>2311.08</v>
      </c>
      <c r="BC335" s="26">
        <v>743.41</v>
      </c>
      <c r="BD335" s="26">
        <v>1.79</v>
      </c>
      <c r="BE335" s="26">
        <v>0.47</v>
      </c>
      <c r="BF335" s="26">
        <v>0.38</v>
      </c>
      <c r="BG335" s="26">
        <v>0.95</v>
      </c>
      <c r="BH335" s="26">
        <v>1.2</v>
      </c>
      <c r="BI335" s="26">
        <v>4.21</v>
      </c>
      <c r="BJ335" s="26">
        <v>0.05</v>
      </c>
      <c r="BK335" s="26">
        <v>12.93</v>
      </c>
      <c r="BL335" s="26">
        <v>0.03</v>
      </c>
      <c r="BM335" s="26">
        <v>4.34</v>
      </c>
      <c r="BN335" s="26">
        <v>0.19</v>
      </c>
      <c r="BO335" s="26">
        <v>0.09</v>
      </c>
      <c r="BP335" s="26">
        <v>0</v>
      </c>
      <c r="BQ335" s="26">
        <v>0.37</v>
      </c>
      <c r="BR335" s="26">
        <v>1.41</v>
      </c>
      <c r="BS335" s="26">
        <v>14.94</v>
      </c>
      <c r="BT335" s="26">
        <v>0.02</v>
      </c>
      <c r="BU335" s="26">
        <v>0</v>
      </c>
      <c r="BV335" s="26">
        <v>9.3699999999999992</v>
      </c>
      <c r="BW335" s="26">
        <v>0.2</v>
      </c>
      <c r="BX335" s="26">
        <v>0.13</v>
      </c>
      <c r="BY335" s="26">
        <v>0</v>
      </c>
      <c r="BZ335" s="26">
        <v>0</v>
      </c>
      <c r="CA335" s="26">
        <v>0</v>
      </c>
      <c r="CB335" s="26">
        <v>2382.0500000000002</v>
      </c>
      <c r="CC335" s="25"/>
      <c r="CE335" s="26">
        <v>2644.18</v>
      </c>
      <c r="CG335" s="26">
        <v>0.9</v>
      </c>
      <c r="CH335" s="26">
        <v>0.9</v>
      </c>
      <c r="CI335" s="26">
        <v>0.9</v>
      </c>
      <c r="CJ335" s="26">
        <v>0.04</v>
      </c>
      <c r="CK335" s="26">
        <v>0.04</v>
      </c>
      <c r="CL335" s="26">
        <v>0.04</v>
      </c>
      <c r="CM335" s="26">
        <v>0.2</v>
      </c>
      <c r="CN335" s="26">
        <v>0.2</v>
      </c>
      <c r="CO335" s="26">
        <v>0.2</v>
      </c>
      <c r="CP335" s="26">
        <v>24.63</v>
      </c>
      <c r="CQ335" s="26">
        <v>4.3099999999999996</v>
      </c>
    </row>
    <row r="336" spans="1:95" s="5" customFormat="1" ht="15" x14ac:dyDescent="0.25">
      <c r="B336" s="15"/>
      <c r="C336" s="11"/>
      <c r="D336" s="11"/>
      <c r="E336" s="11"/>
      <c r="F336" s="11"/>
      <c r="G336" s="11"/>
      <c r="H336" s="11"/>
      <c r="I336" s="11"/>
      <c r="CC336" s="11"/>
    </row>
    <row r="337" spans="1:95" s="7" customFormat="1" x14ac:dyDescent="0.25">
      <c r="A337" s="8"/>
      <c r="B337" s="8" t="s">
        <v>257</v>
      </c>
      <c r="C337" s="8"/>
      <c r="D337" s="9"/>
      <c r="E337" s="8"/>
      <c r="F337" s="8"/>
      <c r="G337" s="8"/>
      <c r="H337" s="8"/>
      <c r="I337" s="8"/>
    </row>
    <row r="338" spans="1:95" hidden="1" x14ac:dyDescent="0.25">
      <c r="B338" s="1"/>
      <c r="CC338" s="1"/>
    </row>
    <row r="339" spans="1:95" x14ac:dyDescent="0.25">
      <c r="B339" s="2"/>
      <c r="C339" s="6"/>
      <c r="D339" s="3"/>
      <c r="E339" s="3"/>
      <c r="F339" s="3"/>
      <c r="G339" s="3"/>
      <c r="H339" s="3"/>
      <c r="I339" s="3"/>
      <c r="CC339" s="1"/>
    </row>
    <row r="340" spans="1:95" ht="7.5" customHeight="1" x14ac:dyDescent="0.25">
      <c r="B340" s="1"/>
      <c r="CC340" s="1"/>
    </row>
    <row r="341" spans="1:95" hidden="1" x14ac:dyDescent="0.25">
      <c r="B341" s="1"/>
      <c r="CC341" s="1"/>
    </row>
    <row r="342" spans="1:95" s="5" customFormat="1" ht="14.25" customHeight="1" x14ac:dyDescent="0.25">
      <c r="A342" s="40" t="s">
        <v>76</v>
      </c>
      <c r="B342" s="36" t="s">
        <v>0</v>
      </c>
      <c r="C342" s="36" t="s">
        <v>6</v>
      </c>
      <c r="D342" s="36" t="s">
        <v>2</v>
      </c>
      <c r="E342" s="36"/>
      <c r="F342" s="36" t="s">
        <v>9</v>
      </c>
      <c r="G342" s="36"/>
      <c r="H342" s="36" t="s">
        <v>8</v>
      </c>
      <c r="I342" s="37" t="s">
        <v>5</v>
      </c>
      <c r="J342" s="5" t="s">
        <v>10</v>
      </c>
      <c r="K342" s="5" t="s">
        <v>11</v>
      </c>
      <c r="L342" s="5" t="s">
        <v>74</v>
      </c>
      <c r="M342" s="5" t="s">
        <v>12</v>
      </c>
      <c r="N342" s="5" t="s">
        <v>13</v>
      </c>
      <c r="O342" s="5" t="s">
        <v>14</v>
      </c>
      <c r="P342" s="5" t="s">
        <v>15</v>
      </c>
      <c r="Q342" s="5" t="s">
        <v>16</v>
      </c>
      <c r="R342" s="5" t="s">
        <v>17</v>
      </c>
      <c r="S342" s="5" t="s">
        <v>18</v>
      </c>
      <c r="T342" s="5" t="s">
        <v>19</v>
      </c>
      <c r="U342" s="5" t="s">
        <v>20</v>
      </c>
      <c r="V342" s="5" t="s">
        <v>21</v>
      </c>
      <c r="W342" s="33" t="s">
        <v>75</v>
      </c>
      <c r="X342" s="33"/>
      <c r="Y342" s="33"/>
      <c r="Z342" s="33"/>
      <c r="AA342" s="34" t="s">
        <v>77</v>
      </c>
      <c r="AB342" s="34"/>
      <c r="AC342" s="34"/>
      <c r="AD342" s="34"/>
      <c r="AE342" s="34"/>
      <c r="AF342" s="34"/>
      <c r="AG342" s="34"/>
      <c r="AH342" s="34"/>
      <c r="AI342" s="35"/>
      <c r="AJ342" s="5" t="s">
        <v>30</v>
      </c>
      <c r="AK342" s="5" t="s">
        <v>31</v>
      </c>
      <c r="AL342" s="5" t="s">
        <v>32</v>
      </c>
      <c r="AM342" s="5" t="s">
        <v>33</v>
      </c>
      <c r="AN342" s="5" t="s">
        <v>34</v>
      </c>
      <c r="AO342" s="5" t="s">
        <v>35</v>
      </c>
      <c r="AP342" s="5" t="s">
        <v>36</v>
      </c>
      <c r="AQ342" s="5" t="s">
        <v>37</v>
      </c>
      <c r="AR342" s="5" t="s">
        <v>38</v>
      </c>
      <c r="AS342" s="5" t="s">
        <v>39</v>
      </c>
      <c r="AT342" s="5" t="s">
        <v>40</v>
      </c>
      <c r="AU342" s="5" t="s">
        <v>41</v>
      </c>
      <c r="AV342" s="5" t="s">
        <v>42</v>
      </c>
      <c r="AW342" s="5" t="s">
        <v>43</v>
      </c>
      <c r="AX342" s="5" t="s">
        <v>44</v>
      </c>
      <c r="AY342" s="5" t="s">
        <v>45</v>
      </c>
      <c r="AZ342" s="5" t="s">
        <v>46</v>
      </c>
      <c r="BA342" s="5" t="s">
        <v>47</v>
      </c>
      <c r="BB342" s="5" t="s">
        <v>48</v>
      </c>
      <c r="BC342" s="5" t="s">
        <v>49</v>
      </c>
      <c r="BD342" s="5" t="s">
        <v>50</v>
      </c>
      <c r="BE342" s="5" t="s">
        <v>51</v>
      </c>
      <c r="BF342" s="5" t="s">
        <v>52</v>
      </c>
      <c r="BG342" s="5" t="s">
        <v>53</v>
      </c>
      <c r="BH342" s="5" t="s">
        <v>54</v>
      </c>
      <c r="BI342" s="5" t="s">
        <v>55</v>
      </c>
      <c r="BJ342" s="5" t="s">
        <v>56</v>
      </c>
      <c r="BK342" s="5" t="s">
        <v>57</v>
      </c>
      <c r="BL342" s="5" t="s">
        <v>58</v>
      </c>
      <c r="BM342" s="5" t="s">
        <v>59</v>
      </c>
      <c r="BN342" s="5" t="s">
        <v>60</v>
      </c>
      <c r="BO342" s="5" t="s">
        <v>61</v>
      </c>
      <c r="BP342" s="5" t="s">
        <v>62</v>
      </c>
      <c r="BQ342" s="5" t="s">
        <v>63</v>
      </c>
      <c r="BR342" s="5" t="s">
        <v>64</v>
      </c>
      <c r="BS342" s="5" t="s">
        <v>65</v>
      </c>
      <c r="BT342" s="5" t="s">
        <v>66</v>
      </c>
      <c r="BU342" s="5" t="s">
        <v>67</v>
      </c>
      <c r="BV342" s="5" t="s">
        <v>68</v>
      </c>
      <c r="BW342" s="5" t="s">
        <v>69</v>
      </c>
      <c r="BX342" s="5" t="s">
        <v>70</v>
      </c>
      <c r="BY342" s="5" t="s">
        <v>71</v>
      </c>
      <c r="BZ342" s="5" t="s">
        <v>72</v>
      </c>
      <c r="CA342" s="5" t="s">
        <v>73</v>
      </c>
      <c r="CB342" s="13"/>
      <c r="CC342" s="31"/>
    </row>
    <row r="343" spans="1:95" s="5" customFormat="1" ht="15.75" customHeight="1" x14ac:dyDescent="0.25">
      <c r="A343" s="41"/>
      <c r="B343" s="36"/>
      <c r="C343" s="36"/>
      <c r="D343" s="28" t="s">
        <v>1</v>
      </c>
      <c r="E343" s="28" t="s">
        <v>3</v>
      </c>
      <c r="F343" s="28" t="s">
        <v>1</v>
      </c>
      <c r="G343" s="28" t="s">
        <v>4</v>
      </c>
      <c r="H343" s="36"/>
      <c r="I343" s="38"/>
      <c r="W343" s="29" t="s">
        <v>22</v>
      </c>
      <c r="X343" s="29" t="s">
        <v>23</v>
      </c>
      <c r="Y343" s="29" t="s">
        <v>24</v>
      </c>
      <c r="Z343" s="29" t="s">
        <v>25</v>
      </c>
      <c r="AA343" s="29" t="s">
        <v>82</v>
      </c>
      <c r="AB343" s="29" t="s">
        <v>26</v>
      </c>
      <c r="AC343" s="29" t="s">
        <v>78</v>
      </c>
      <c r="AD343" s="29" t="s">
        <v>79</v>
      </c>
      <c r="AE343" s="29" t="s">
        <v>80</v>
      </c>
      <c r="AF343" s="29" t="s">
        <v>27</v>
      </c>
      <c r="AG343" s="29" t="s">
        <v>28</v>
      </c>
      <c r="AH343" s="29" t="s">
        <v>29</v>
      </c>
      <c r="AI343" s="30" t="s">
        <v>81</v>
      </c>
      <c r="CB343" s="13"/>
      <c r="CC343" s="32"/>
    </row>
    <row r="344" spans="1:95" s="5" customFormat="1" ht="15" x14ac:dyDescent="0.25">
      <c r="B344" s="17" t="s">
        <v>83</v>
      </c>
      <c r="C344" s="11"/>
      <c r="D344" s="11"/>
      <c r="E344" s="11"/>
      <c r="F344" s="11"/>
      <c r="G344" s="11"/>
      <c r="H344" s="11"/>
      <c r="I344" s="11"/>
      <c r="CC344" s="11"/>
    </row>
    <row r="345" spans="1:95" s="21" customFormat="1" ht="15" x14ac:dyDescent="0.25">
      <c r="A345" s="21" t="s">
        <v>258</v>
      </c>
      <c r="B345" s="22" t="s">
        <v>259</v>
      </c>
      <c r="C345" s="23" t="str">
        <f>"200"</f>
        <v>200</v>
      </c>
      <c r="D345" s="23">
        <v>14.53</v>
      </c>
      <c r="E345" s="23">
        <v>14.85</v>
      </c>
      <c r="F345" s="23">
        <v>20.329999999999998</v>
      </c>
      <c r="G345" s="23">
        <v>0</v>
      </c>
      <c r="H345" s="23">
        <v>6.94</v>
      </c>
      <c r="I345" s="23">
        <v>266.36005610760003</v>
      </c>
      <c r="J345" s="21">
        <v>10.58</v>
      </c>
      <c r="K345" s="21">
        <v>0.28999999999999998</v>
      </c>
      <c r="L345" s="21">
        <v>7.9</v>
      </c>
      <c r="M345" s="21">
        <v>0</v>
      </c>
      <c r="N345" s="21">
        <v>6.46</v>
      </c>
      <c r="O345" s="21">
        <v>0.09</v>
      </c>
      <c r="P345" s="21">
        <v>1.07</v>
      </c>
      <c r="Q345" s="21">
        <v>0</v>
      </c>
      <c r="R345" s="21">
        <v>0</v>
      </c>
      <c r="S345" s="21">
        <v>0.21</v>
      </c>
      <c r="T345" s="21">
        <v>3.22</v>
      </c>
      <c r="U345" s="21">
        <v>481.63</v>
      </c>
      <c r="V345" s="21">
        <v>316.99</v>
      </c>
      <c r="W345" s="21">
        <v>150.49</v>
      </c>
      <c r="X345" s="21">
        <v>38.409999999999997</v>
      </c>
      <c r="Y345" s="21">
        <v>280.68</v>
      </c>
      <c r="Z345" s="21">
        <v>2.98</v>
      </c>
      <c r="AA345" s="21">
        <v>334.03</v>
      </c>
      <c r="AB345" s="21">
        <v>5178.32</v>
      </c>
      <c r="AC345" s="21">
        <v>1373.8</v>
      </c>
      <c r="AD345" s="21">
        <v>0.94</v>
      </c>
      <c r="AE345" s="21">
        <v>0.12</v>
      </c>
      <c r="AF345" s="21">
        <v>0.57999999999999996</v>
      </c>
      <c r="AG345" s="21">
        <v>0.64</v>
      </c>
      <c r="AH345" s="21">
        <v>4.84</v>
      </c>
      <c r="AI345" s="21">
        <v>1.32</v>
      </c>
      <c r="AJ345" s="21">
        <v>0</v>
      </c>
      <c r="AK345" s="21">
        <v>810.05</v>
      </c>
      <c r="AL345" s="21">
        <v>627.79999999999995</v>
      </c>
      <c r="AM345" s="21">
        <v>1127.82</v>
      </c>
      <c r="AN345" s="21">
        <v>941.43</v>
      </c>
      <c r="AO345" s="21">
        <v>437.63</v>
      </c>
      <c r="AP345" s="21">
        <v>640.20000000000005</v>
      </c>
      <c r="AQ345" s="21">
        <v>214.74</v>
      </c>
      <c r="AR345" s="21">
        <v>682.08</v>
      </c>
      <c r="AS345" s="21">
        <v>748.77</v>
      </c>
      <c r="AT345" s="21">
        <v>823.27</v>
      </c>
      <c r="AU345" s="21">
        <v>1320.38</v>
      </c>
      <c r="AV345" s="21">
        <v>355.62</v>
      </c>
      <c r="AW345" s="21">
        <v>439.37</v>
      </c>
      <c r="AX345" s="21">
        <v>1928</v>
      </c>
      <c r="AY345" s="21">
        <v>14.27</v>
      </c>
      <c r="AZ345" s="21">
        <v>421.14</v>
      </c>
      <c r="BA345" s="21">
        <v>965.23</v>
      </c>
      <c r="BB345" s="21">
        <v>496.57</v>
      </c>
      <c r="BC345" s="21">
        <v>304.97000000000003</v>
      </c>
      <c r="BD345" s="21">
        <v>0.42</v>
      </c>
      <c r="BE345" s="21">
        <v>0.09</v>
      </c>
      <c r="BF345" s="21">
        <v>0.08</v>
      </c>
      <c r="BG345" s="21">
        <v>0.21</v>
      </c>
      <c r="BH345" s="21">
        <v>0.27</v>
      </c>
      <c r="BI345" s="21">
        <v>0.88</v>
      </c>
      <c r="BJ345" s="21">
        <v>0</v>
      </c>
      <c r="BK345" s="21">
        <v>2.77</v>
      </c>
      <c r="BL345" s="21">
        <v>0</v>
      </c>
      <c r="BM345" s="21">
        <v>0.85</v>
      </c>
      <c r="BN345" s="21">
        <v>0</v>
      </c>
      <c r="BO345" s="21">
        <v>0</v>
      </c>
      <c r="BP345" s="21">
        <v>0</v>
      </c>
      <c r="BQ345" s="21">
        <v>0.04</v>
      </c>
      <c r="BR345" s="21">
        <v>0.32</v>
      </c>
      <c r="BS345" s="21">
        <v>2.56</v>
      </c>
      <c r="BT345" s="21">
        <v>0</v>
      </c>
      <c r="BU345" s="21">
        <v>0</v>
      </c>
      <c r="BV345" s="21">
        <v>0.09</v>
      </c>
      <c r="BW345" s="21">
        <v>0.01</v>
      </c>
      <c r="BX345" s="21">
        <v>0</v>
      </c>
      <c r="BY345" s="21">
        <v>0</v>
      </c>
      <c r="BZ345" s="21">
        <v>0</v>
      </c>
      <c r="CA345" s="21">
        <v>0</v>
      </c>
      <c r="CB345" s="21">
        <v>180.98</v>
      </c>
      <c r="CC345" s="23"/>
      <c r="CE345" s="21">
        <v>1197.0899999999999</v>
      </c>
      <c r="CG345" s="21">
        <v>0</v>
      </c>
      <c r="CH345" s="21">
        <v>0</v>
      </c>
      <c r="CI345" s="21">
        <v>0</v>
      </c>
      <c r="CJ345" s="21">
        <v>0</v>
      </c>
      <c r="CK345" s="21">
        <v>0</v>
      </c>
      <c r="CL345" s="21">
        <v>0</v>
      </c>
      <c r="CM345" s="21">
        <v>0</v>
      </c>
      <c r="CN345" s="21">
        <v>0</v>
      </c>
      <c r="CO345" s="21">
        <v>0</v>
      </c>
      <c r="CP345" s="21">
        <v>0</v>
      </c>
      <c r="CQ345" s="21">
        <v>1.27</v>
      </c>
    </row>
    <row r="346" spans="1:95" s="21" customFormat="1" ht="15" x14ac:dyDescent="0.25">
      <c r="A346" s="21" t="s">
        <v>260</v>
      </c>
      <c r="B346" s="22" t="s">
        <v>261</v>
      </c>
      <c r="C346" s="23" t="str">
        <f>"30"</f>
        <v>30</v>
      </c>
      <c r="D346" s="23">
        <v>3.4</v>
      </c>
      <c r="E346" s="23">
        <v>2.58</v>
      </c>
      <c r="F346" s="23">
        <v>2.65</v>
      </c>
      <c r="G346" s="23">
        <v>0</v>
      </c>
      <c r="H346" s="23">
        <v>10.83</v>
      </c>
      <c r="I346" s="23">
        <v>81.702207999999985</v>
      </c>
      <c r="J346" s="21">
        <v>1.59</v>
      </c>
      <c r="K346" s="21">
        <v>0</v>
      </c>
      <c r="L346" s="21">
        <v>1.53</v>
      </c>
      <c r="M346" s="21">
        <v>0</v>
      </c>
      <c r="N346" s="21">
        <v>0.19</v>
      </c>
      <c r="O346" s="21">
        <v>10.17</v>
      </c>
      <c r="P346" s="21">
        <v>0.47</v>
      </c>
      <c r="Q346" s="21">
        <v>0</v>
      </c>
      <c r="R346" s="21">
        <v>0</v>
      </c>
      <c r="S346" s="21">
        <v>0.28000000000000003</v>
      </c>
      <c r="T346" s="21">
        <v>0.92</v>
      </c>
      <c r="U346" s="21">
        <v>254.51</v>
      </c>
      <c r="V346" s="21">
        <v>37.14</v>
      </c>
      <c r="W346" s="21">
        <v>103.88</v>
      </c>
      <c r="X346" s="21">
        <v>9.51</v>
      </c>
      <c r="Y346" s="21">
        <v>77.91</v>
      </c>
      <c r="Z346" s="21">
        <v>0.39</v>
      </c>
      <c r="AA346" s="21">
        <v>20.58</v>
      </c>
      <c r="AB346" s="21">
        <v>16.66</v>
      </c>
      <c r="AC346" s="21">
        <v>23.8</v>
      </c>
      <c r="AD346" s="21">
        <v>0.37</v>
      </c>
      <c r="AE346" s="21">
        <v>0.04</v>
      </c>
      <c r="AF346" s="21">
        <v>0.05</v>
      </c>
      <c r="AG346" s="21">
        <v>0.28000000000000003</v>
      </c>
      <c r="AH346" s="21">
        <v>1.34</v>
      </c>
      <c r="AI346" s="21">
        <v>7.0000000000000007E-2</v>
      </c>
      <c r="AJ346" s="21">
        <v>0</v>
      </c>
      <c r="AK346" s="21">
        <v>256.17</v>
      </c>
      <c r="AL346" s="21">
        <v>208.15</v>
      </c>
      <c r="AM346" s="21">
        <v>400.04</v>
      </c>
      <c r="AN346" s="21">
        <v>210.41</v>
      </c>
      <c r="AO346" s="21">
        <v>88.4</v>
      </c>
      <c r="AP346" s="21">
        <v>161.01</v>
      </c>
      <c r="AQ346" s="21">
        <v>90.36</v>
      </c>
      <c r="AR346" s="21">
        <v>239.51</v>
      </c>
      <c r="AS346" s="21">
        <v>145.91999999999999</v>
      </c>
      <c r="AT346" s="21">
        <v>171.99</v>
      </c>
      <c r="AU346" s="21">
        <v>226.97</v>
      </c>
      <c r="AV346" s="21">
        <v>112.11</v>
      </c>
      <c r="AW346" s="21">
        <v>125.83</v>
      </c>
      <c r="AX346" s="21">
        <v>1169.3399999999999</v>
      </c>
      <c r="AY346" s="21">
        <v>0</v>
      </c>
      <c r="AZ346" s="21">
        <v>475.99</v>
      </c>
      <c r="BA346" s="21">
        <v>234.61</v>
      </c>
      <c r="BB346" s="21">
        <v>191.2</v>
      </c>
      <c r="BC346" s="21">
        <v>64.290000000000006</v>
      </c>
      <c r="BD346" s="21">
        <v>0</v>
      </c>
      <c r="BE346" s="21">
        <v>0.01</v>
      </c>
      <c r="BF346" s="21">
        <v>0.04</v>
      </c>
      <c r="BG346" s="21">
        <v>0.11</v>
      </c>
      <c r="BH346" s="21">
        <v>0.13</v>
      </c>
      <c r="BI346" s="21">
        <v>0.36</v>
      </c>
      <c r="BJ346" s="21">
        <v>0.04</v>
      </c>
      <c r="BK346" s="21">
        <v>0.69</v>
      </c>
      <c r="BL346" s="21">
        <v>0.01</v>
      </c>
      <c r="BM346" s="21">
        <v>0.15</v>
      </c>
      <c r="BN346" s="21">
        <v>0.04</v>
      </c>
      <c r="BO346" s="21">
        <v>0</v>
      </c>
      <c r="BP346" s="21">
        <v>0</v>
      </c>
      <c r="BQ346" s="21">
        <v>0</v>
      </c>
      <c r="BR346" s="21">
        <v>7.0000000000000007E-2</v>
      </c>
      <c r="BS346" s="21">
        <v>0.53</v>
      </c>
      <c r="BT346" s="21">
        <v>0</v>
      </c>
      <c r="BU346" s="21">
        <v>0</v>
      </c>
      <c r="BV346" s="21">
        <v>0.17</v>
      </c>
      <c r="BW346" s="21">
        <v>0.01</v>
      </c>
      <c r="BX346" s="21">
        <v>0</v>
      </c>
      <c r="BY346" s="21">
        <v>0</v>
      </c>
      <c r="BZ346" s="21">
        <v>0</v>
      </c>
      <c r="CA346" s="21">
        <v>0</v>
      </c>
      <c r="CB346" s="21">
        <v>15.42</v>
      </c>
      <c r="CC346" s="23"/>
      <c r="CE346" s="21">
        <v>23.36</v>
      </c>
      <c r="CG346" s="21">
        <v>0</v>
      </c>
      <c r="CH346" s="21">
        <v>0</v>
      </c>
      <c r="CI346" s="21">
        <v>0</v>
      </c>
      <c r="CJ346" s="21">
        <v>0</v>
      </c>
      <c r="CK346" s="21">
        <v>0</v>
      </c>
      <c r="CL346" s="21">
        <v>0</v>
      </c>
      <c r="CM346" s="21">
        <v>0</v>
      </c>
      <c r="CN346" s="21">
        <v>0</v>
      </c>
      <c r="CO346" s="21">
        <v>0</v>
      </c>
      <c r="CP346" s="21">
        <v>0</v>
      </c>
      <c r="CQ346" s="21">
        <v>0</v>
      </c>
    </row>
    <row r="347" spans="1:95" s="21" customFormat="1" ht="15" x14ac:dyDescent="0.25">
      <c r="A347" s="21" t="s">
        <v>103</v>
      </c>
      <c r="B347" s="22" t="s">
        <v>160</v>
      </c>
      <c r="C347" s="23" t="str">
        <f>"180"</f>
        <v>180</v>
      </c>
      <c r="D347" s="23">
        <v>2.66</v>
      </c>
      <c r="E347" s="23">
        <v>2.61</v>
      </c>
      <c r="F347" s="23">
        <v>2.5299999999999998</v>
      </c>
      <c r="G347" s="23">
        <v>0</v>
      </c>
      <c r="H347" s="23">
        <v>14.36</v>
      </c>
      <c r="I347" s="23">
        <v>88.256001599999991</v>
      </c>
      <c r="J347" s="21">
        <v>1.8</v>
      </c>
      <c r="K347" s="21">
        <v>0</v>
      </c>
      <c r="L347" s="21">
        <v>1.8</v>
      </c>
      <c r="M347" s="21">
        <v>0</v>
      </c>
      <c r="N347" s="21">
        <v>14.36</v>
      </c>
      <c r="O347" s="21">
        <v>0</v>
      </c>
      <c r="P347" s="21">
        <v>0</v>
      </c>
      <c r="Q347" s="21">
        <v>0</v>
      </c>
      <c r="R347" s="21">
        <v>0</v>
      </c>
      <c r="S347" s="21">
        <v>0.09</v>
      </c>
      <c r="T347" s="21">
        <v>0.64</v>
      </c>
      <c r="U347" s="21">
        <v>45.09</v>
      </c>
      <c r="V347" s="21">
        <v>115.87</v>
      </c>
      <c r="W347" s="21">
        <v>95.28</v>
      </c>
      <c r="X347" s="21">
        <v>10.96</v>
      </c>
      <c r="Y347" s="21">
        <v>70.47</v>
      </c>
      <c r="Z347" s="21">
        <v>0.1</v>
      </c>
      <c r="AA347" s="21">
        <v>10.8</v>
      </c>
      <c r="AB347" s="21">
        <v>7.2</v>
      </c>
      <c r="AC347" s="21">
        <v>19.8</v>
      </c>
      <c r="AD347" s="21">
        <v>0</v>
      </c>
      <c r="AE347" s="21">
        <v>0.03</v>
      </c>
      <c r="AF347" s="21">
        <v>0.11</v>
      </c>
      <c r="AG347" s="21">
        <v>0.09</v>
      </c>
      <c r="AH347" s="21">
        <v>0.72</v>
      </c>
      <c r="AI347" s="21">
        <v>0.47</v>
      </c>
      <c r="AJ347" s="21">
        <v>0</v>
      </c>
      <c r="AK347" s="21">
        <v>0</v>
      </c>
      <c r="AL347" s="21">
        <v>0</v>
      </c>
      <c r="AM347" s="21">
        <v>0</v>
      </c>
      <c r="AN347" s="21">
        <v>0</v>
      </c>
      <c r="AO347" s="21">
        <v>0</v>
      </c>
      <c r="AP347" s="21">
        <v>0</v>
      </c>
      <c r="AQ347" s="21">
        <v>0</v>
      </c>
      <c r="AR347" s="21">
        <v>0</v>
      </c>
      <c r="AS347" s="21">
        <v>0</v>
      </c>
      <c r="AT347" s="21">
        <v>0</v>
      </c>
      <c r="AU347" s="21">
        <v>0</v>
      </c>
      <c r="AV347" s="21">
        <v>0</v>
      </c>
      <c r="AW347" s="21">
        <v>0</v>
      </c>
      <c r="AX347" s="21">
        <v>0</v>
      </c>
      <c r="AY347" s="21">
        <v>0</v>
      </c>
      <c r="AZ347" s="21">
        <v>0</v>
      </c>
      <c r="BA347" s="21">
        <v>0</v>
      </c>
      <c r="BB347" s="21">
        <v>0</v>
      </c>
      <c r="BC347" s="21">
        <v>0</v>
      </c>
      <c r="BD347" s="21">
        <v>0</v>
      </c>
      <c r="BE347" s="21">
        <v>0</v>
      </c>
      <c r="BF347" s="21">
        <v>0</v>
      </c>
      <c r="BG347" s="21">
        <v>0</v>
      </c>
      <c r="BH347" s="21">
        <v>0</v>
      </c>
      <c r="BI347" s="21">
        <v>0</v>
      </c>
      <c r="BJ347" s="21">
        <v>0</v>
      </c>
      <c r="BK347" s="21">
        <v>0</v>
      </c>
      <c r="BL347" s="21">
        <v>0</v>
      </c>
      <c r="BM347" s="21">
        <v>0</v>
      </c>
      <c r="BN347" s="21">
        <v>0</v>
      </c>
      <c r="BO347" s="21">
        <v>0</v>
      </c>
      <c r="BP347" s="21">
        <v>0</v>
      </c>
      <c r="BQ347" s="21">
        <v>0</v>
      </c>
      <c r="BR347" s="21">
        <v>0</v>
      </c>
      <c r="BS347" s="21">
        <v>0</v>
      </c>
      <c r="BT347" s="21">
        <v>0</v>
      </c>
      <c r="BU347" s="21">
        <v>0</v>
      </c>
      <c r="BV347" s="21">
        <v>0</v>
      </c>
      <c r="BW347" s="21">
        <v>0</v>
      </c>
      <c r="BX347" s="21">
        <v>0</v>
      </c>
      <c r="BY347" s="21">
        <v>0</v>
      </c>
      <c r="BZ347" s="21">
        <v>0</v>
      </c>
      <c r="CA347" s="21">
        <v>0</v>
      </c>
      <c r="CB347" s="21">
        <v>178.57</v>
      </c>
      <c r="CC347" s="23"/>
      <c r="CE347" s="21">
        <v>12</v>
      </c>
      <c r="CG347" s="21">
        <v>0</v>
      </c>
      <c r="CH347" s="21">
        <v>0</v>
      </c>
      <c r="CI347" s="21">
        <v>0</v>
      </c>
      <c r="CJ347" s="21">
        <v>0</v>
      </c>
      <c r="CK347" s="21">
        <v>0</v>
      </c>
      <c r="CL347" s="21">
        <v>0</v>
      </c>
      <c r="CM347" s="21">
        <v>0</v>
      </c>
      <c r="CN347" s="21">
        <v>0</v>
      </c>
      <c r="CO347" s="21">
        <v>0</v>
      </c>
      <c r="CP347" s="21">
        <v>9</v>
      </c>
      <c r="CQ347" s="21">
        <v>0</v>
      </c>
    </row>
    <row r="348" spans="1:95" s="18" customFormat="1" ht="15" x14ac:dyDescent="0.25">
      <c r="B348" s="19" t="s">
        <v>137</v>
      </c>
      <c r="C348" s="20" t="str">
        <f>"100"</f>
        <v>100</v>
      </c>
      <c r="D348" s="20">
        <v>0.36</v>
      </c>
      <c r="E348" s="20">
        <v>0</v>
      </c>
      <c r="F348" s="20">
        <v>0.3</v>
      </c>
      <c r="G348" s="20">
        <v>0.3</v>
      </c>
      <c r="H348" s="20">
        <v>11.6</v>
      </c>
      <c r="I348" s="20">
        <v>47.62</v>
      </c>
      <c r="J348" s="18">
        <v>0.1</v>
      </c>
      <c r="K348" s="18">
        <v>0</v>
      </c>
      <c r="L348" s="18">
        <v>0</v>
      </c>
      <c r="M348" s="18">
        <v>0</v>
      </c>
      <c r="N348" s="18">
        <v>9</v>
      </c>
      <c r="O348" s="18">
        <v>0.8</v>
      </c>
      <c r="P348" s="18">
        <v>1.8</v>
      </c>
      <c r="Q348" s="18">
        <v>0</v>
      </c>
      <c r="R348" s="18">
        <v>0</v>
      </c>
      <c r="S348" s="18">
        <v>0.8</v>
      </c>
      <c r="T348" s="18">
        <v>0.5</v>
      </c>
      <c r="U348" s="18">
        <v>15.6</v>
      </c>
      <c r="V348" s="18">
        <v>152.9</v>
      </c>
      <c r="W348" s="18">
        <v>12.8</v>
      </c>
      <c r="X348" s="18">
        <v>6.75</v>
      </c>
      <c r="Y348" s="18">
        <v>7.7</v>
      </c>
      <c r="Z348" s="18">
        <v>1.76</v>
      </c>
      <c r="AA348" s="18">
        <v>0</v>
      </c>
      <c r="AB348" s="18">
        <v>30</v>
      </c>
      <c r="AC348" s="18">
        <v>5</v>
      </c>
      <c r="AD348" s="18">
        <v>0.2</v>
      </c>
      <c r="AE348" s="18">
        <v>0.02</v>
      </c>
      <c r="AF348" s="18">
        <v>0.01</v>
      </c>
      <c r="AG348" s="18">
        <v>0.24</v>
      </c>
      <c r="AH348" s="18">
        <v>0.4</v>
      </c>
      <c r="AI348" s="18">
        <v>3</v>
      </c>
      <c r="AJ348" s="18">
        <v>0</v>
      </c>
      <c r="AK348" s="18">
        <v>10.8</v>
      </c>
      <c r="AL348" s="18">
        <v>11.7</v>
      </c>
      <c r="AM348" s="18">
        <v>17.100000000000001</v>
      </c>
      <c r="AN348" s="18">
        <v>16.2</v>
      </c>
      <c r="AO348" s="18">
        <v>2.7</v>
      </c>
      <c r="AP348" s="18">
        <v>9.9</v>
      </c>
      <c r="AQ348" s="18">
        <v>2.7</v>
      </c>
      <c r="AR348" s="18">
        <v>8.1</v>
      </c>
      <c r="AS348" s="18">
        <v>15.3</v>
      </c>
      <c r="AT348" s="18">
        <v>9</v>
      </c>
      <c r="AU348" s="18">
        <v>70.2</v>
      </c>
      <c r="AV348" s="18">
        <v>6.3</v>
      </c>
      <c r="AW348" s="18">
        <v>12.6</v>
      </c>
      <c r="AX348" s="18">
        <v>37.799999999999997</v>
      </c>
      <c r="AY348" s="18">
        <v>0</v>
      </c>
      <c r="AZ348" s="18">
        <v>11.7</v>
      </c>
      <c r="BA348" s="18">
        <v>14.4</v>
      </c>
      <c r="BB348" s="18">
        <v>5.4</v>
      </c>
      <c r="BC348" s="18">
        <v>4.5</v>
      </c>
      <c r="BD348" s="18">
        <v>0</v>
      </c>
      <c r="BE348" s="18">
        <v>0</v>
      </c>
      <c r="BF348" s="18">
        <v>0</v>
      </c>
      <c r="BG348" s="18">
        <v>0</v>
      </c>
      <c r="BH348" s="18">
        <v>0</v>
      </c>
      <c r="BI348" s="18">
        <v>0</v>
      </c>
      <c r="BJ348" s="18">
        <v>0</v>
      </c>
      <c r="BK348" s="18">
        <v>0</v>
      </c>
      <c r="BL348" s="18">
        <v>0</v>
      </c>
      <c r="BM348" s="18">
        <v>0</v>
      </c>
      <c r="BN348" s="18">
        <v>0</v>
      </c>
      <c r="BO348" s="18">
        <v>0</v>
      </c>
      <c r="BP348" s="18">
        <v>0</v>
      </c>
      <c r="BQ348" s="18">
        <v>0</v>
      </c>
      <c r="BR348" s="18">
        <v>0</v>
      </c>
      <c r="BS348" s="18">
        <v>0</v>
      </c>
      <c r="BT348" s="18">
        <v>0</v>
      </c>
      <c r="BU348" s="18">
        <v>0</v>
      </c>
      <c r="BV348" s="18">
        <v>0</v>
      </c>
      <c r="BW348" s="18">
        <v>0</v>
      </c>
      <c r="BX348" s="18">
        <v>0</v>
      </c>
      <c r="BY348" s="18">
        <v>0</v>
      </c>
      <c r="BZ348" s="18">
        <v>0</v>
      </c>
      <c r="CA348" s="18">
        <v>0</v>
      </c>
      <c r="CB348" s="18">
        <v>86.3</v>
      </c>
      <c r="CC348" s="20"/>
      <c r="CE348" s="18">
        <v>5</v>
      </c>
      <c r="CG348" s="18">
        <v>0</v>
      </c>
      <c r="CH348" s="18">
        <v>0</v>
      </c>
      <c r="CI348" s="18">
        <v>0</v>
      </c>
      <c r="CJ348" s="18">
        <v>0</v>
      </c>
      <c r="CK348" s="18">
        <v>0</v>
      </c>
      <c r="CL348" s="18">
        <v>0</v>
      </c>
      <c r="CM348" s="18">
        <v>0</v>
      </c>
      <c r="CN348" s="18">
        <v>0</v>
      </c>
      <c r="CO348" s="18">
        <v>0</v>
      </c>
      <c r="CP348" s="18">
        <v>0</v>
      </c>
      <c r="CQ348" s="18">
        <v>0</v>
      </c>
    </row>
    <row r="349" spans="1:95" s="26" customFormat="1" ht="14.25" x14ac:dyDescent="0.2">
      <c r="B349" s="24" t="s">
        <v>86</v>
      </c>
      <c r="C349" s="25"/>
      <c r="D349" s="25">
        <v>20.95</v>
      </c>
      <c r="E349" s="25">
        <v>20.03</v>
      </c>
      <c r="F349" s="25">
        <v>25.81</v>
      </c>
      <c r="G349" s="25">
        <v>0.3</v>
      </c>
      <c r="H349" s="25">
        <v>43.73</v>
      </c>
      <c r="I349" s="25">
        <v>483.94</v>
      </c>
      <c r="J349" s="26">
        <v>14.07</v>
      </c>
      <c r="K349" s="26">
        <v>0.28999999999999998</v>
      </c>
      <c r="L349" s="26">
        <v>11.23</v>
      </c>
      <c r="M349" s="26">
        <v>0</v>
      </c>
      <c r="N349" s="26">
        <v>29.43</v>
      </c>
      <c r="O349" s="26">
        <v>11.05</v>
      </c>
      <c r="P349" s="26">
        <v>3.25</v>
      </c>
      <c r="Q349" s="26">
        <v>0</v>
      </c>
      <c r="R349" s="26">
        <v>0</v>
      </c>
      <c r="S349" s="26">
        <v>1.39</v>
      </c>
      <c r="T349" s="26">
        <v>5.28</v>
      </c>
      <c r="U349" s="26">
        <v>796.82</v>
      </c>
      <c r="V349" s="26">
        <v>584.95000000000005</v>
      </c>
      <c r="W349" s="26">
        <v>344.46</v>
      </c>
      <c r="X349" s="26">
        <v>60.64</v>
      </c>
      <c r="Y349" s="26">
        <v>400.4</v>
      </c>
      <c r="Z349" s="26">
        <v>4.8499999999999996</v>
      </c>
      <c r="AA349" s="26">
        <v>243.36</v>
      </c>
      <c r="AB349" s="26">
        <v>4200.24</v>
      </c>
      <c r="AC349" s="26">
        <v>1422.4</v>
      </c>
      <c r="AD349" s="26">
        <v>1.51</v>
      </c>
      <c r="AE349" s="26">
        <v>0.16</v>
      </c>
      <c r="AF349" s="26">
        <v>0.63</v>
      </c>
      <c r="AG349" s="26">
        <v>1.1299999999999999</v>
      </c>
      <c r="AH349" s="26">
        <v>7.3</v>
      </c>
      <c r="AI349" s="26">
        <v>4.07</v>
      </c>
      <c r="AJ349" s="26">
        <v>0</v>
      </c>
      <c r="AK349" s="26">
        <v>1077.02</v>
      </c>
      <c r="AL349" s="26">
        <v>847.65</v>
      </c>
      <c r="AM349" s="26">
        <v>1544.96</v>
      </c>
      <c r="AN349" s="26">
        <v>1168.04</v>
      </c>
      <c r="AO349" s="26">
        <v>528.72</v>
      </c>
      <c r="AP349" s="26">
        <v>811.11</v>
      </c>
      <c r="AQ349" s="26">
        <v>307.79000000000002</v>
      </c>
      <c r="AR349" s="26">
        <v>929.69</v>
      </c>
      <c r="AS349" s="26">
        <v>909.99</v>
      </c>
      <c r="AT349" s="26">
        <v>1004.26</v>
      </c>
      <c r="AU349" s="26">
        <v>1617.54</v>
      </c>
      <c r="AV349" s="26">
        <v>474.03</v>
      </c>
      <c r="AW349" s="26">
        <v>577.79999999999995</v>
      </c>
      <c r="AX349" s="26">
        <v>3135.13</v>
      </c>
      <c r="AY349" s="26">
        <v>14.27</v>
      </c>
      <c r="AZ349" s="26">
        <v>908.83</v>
      </c>
      <c r="BA349" s="26">
        <v>1214.24</v>
      </c>
      <c r="BB349" s="26">
        <v>693.16</v>
      </c>
      <c r="BC349" s="26">
        <v>373.75</v>
      </c>
      <c r="BD349" s="26">
        <v>0.42</v>
      </c>
      <c r="BE349" s="26">
        <v>0.1</v>
      </c>
      <c r="BF349" s="26">
        <v>0.12</v>
      </c>
      <c r="BG349" s="26">
        <v>0.32</v>
      </c>
      <c r="BH349" s="26">
        <v>0.4</v>
      </c>
      <c r="BI349" s="26">
        <v>1.24</v>
      </c>
      <c r="BJ349" s="26">
        <v>0.04</v>
      </c>
      <c r="BK349" s="26">
        <v>3.46</v>
      </c>
      <c r="BL349" s="26">
        <v>0.01</v>
      </c>
      <c r="BM349" s="26">
        <v>1</v>
      </c>
      <c r="BN349" s="26">
        <v>0.04</v>
      </c>
      <c r="BO349" s="26">
        <v>0</v>
      </c>
      <c r="BP349" s="26">
        <v>0</v>
      </c>
      <c r="BQ349" s="26">
        <v>0.04</v>
      </c>
      <c r="BR349" s="26">
        <v>0.39</v>
      </c>
      <c r="BS349" s="26">
        <v>3.09</v>
      </c>
      <c r="BT349" s="26">
        <v>0</v>
      </c>
      <c r="BU349" s="26">
        <v>0</v>
      </c>
      <c r="BV349" s="26">
        <v>0.27</v>
      </c>
      <c r="BW349" s="26">
        <v>0.01</v>
      </c>
      <c r="BX349" s="26">
        <v>0</v>
      </c>
      <c r="BY349" s="26">
        <v>0</v>
      </c>
      <c r="BZ349" s="26">
        <v>0</v>
      </c>
      <c r="CA349" s="26">
        <v>0</v>
      </c>
      <c r="CB349" s="26">
        <v>461.27</v>
      </c>
      <c r="CC349" s="25"/>
      <c r="CD349" s="26">
        <f>$I$15/$I$42*100</f>
        <v>15.101985215605747</v>
      </c>
      <c r="CE349" s="26">
        <v>943.4</v>
      </c>
      <c r="CG349" s="26">
        <v>0</v>
      </c>
      <c r="CH349" s="26">
        <v>0</v>
      </c>
      <c r="CI349" s="26">
        <v>0</v>
      </c>
      <c r="CJ349" s="26">
        <v>0</v>
      </c>
      <c r="CK349" s="26">
        <v>0</v>
      </c>
      <c r="CL349" s="26">
        <v>0</v>
      </c>
      <c r="CM349" s="26">
        <v>0</v>
      </c>
      <c r="CN349" s="26">
        <v>0</v>
      </c>
      <c r="CO349" s="26">
        <v>0</v>
      </c>
      <c r="CP349" s="26">
        <v>9</v>
      </c>
      <c r="CQ349" s="26">
        <v>1.27</v>
      </c>
    </row>
    <row r="350" spans="1:95" s="5" customFormat="1" ht="15" x14ac:dyDescent="0.25">
      <c r="B350" s="17" t="s">
        <v>87</v>
      </c>
      <c r="C350" s="11"/>
      <c r="D350" s="11"/>
      <c r="E350" s="11"/>
      <c r="F350" s="11"/>
      <c r="G350" s="11"/>
      <c r="H350" s="11"/>
      <c r="I350" s="11"/>
      <c r="CC350" s="11"/>
    </row>
    <row r="351" spans="1:95" s="21" customFormat="1" ht="15" x14ac:dyDescent="0.25">
      <c r="A351" s="21" t="s">
        <v>104</v>
      </c>
      <c r="B351" s="22" t="s">
        <v>129</v>
      </c>
      <c r="C351" s="23" t="str">
        <f>"15"</f>
        <v>15</v>
      </c>
      <c r="D351" s="23">
        <v>0.42</v>
      </c>
      <c r="E351" s="23">
        <v>0</v>
      </c>
      <c r="F351" s="23">
        <v>0.02</v>
      </c>
      <c r="G351" s="23">
        <v>0</v>
      </c>
      <c r="H351" s="23">
        <v>5.53</v>
      </c>
      <c r="I351" s="23">
        <v>24.154799999999998</v>
      </c>
      <c r="J351" s="21">
        <v>0.03</v>
      </c>
      <c r="K351" s="21">
        <v>0</v>
      </c>
      <c r="L351" s="21">
        <v>0</v>
      </c>
      <c r="M351" s="21">
        <v>0</v>
      </c>
      <c r="N351" s="21">
        <v>0.1</v>
      </c>
      <c r="O351" s="21">
        <v>5.19</v>
      </c>
      <c r="P351" s="21">
        <v>0.24</v>
      </c>
      <c r="Q351" s="21">
        <v>0</v>
      </c>
      <c r="R351" s="21">
        <v>0</v>
      </c>
      <c r="S351" s="21">
        <v>0.05</v>
      </c>
      <c r="T351" s="21">
        <v>0.26</v>
      </c>
      <c r="U351" s="21">
        <v>74.849999999999994</v>
      </c>
      <c r="V351" s="21">
        <v>13.95</v>
      </c>
      <c r="W351" s="21">
        <v>3</v>
      </c>
      <c r="X351" s="21">
        <v>2.1</v>
      </c>
      <c r="Y351" s="21">
        <v>9.75</v>
      </c>
      <c r="Z351" s="21">
        <v>0.17</v>
      </c>
      <c r="AA351" s="21">
        <v>0</v>
      </c>
      <c r="AB351" s="21">
        <v>0</v>
      </c>
      <c r="AC351" s="21">
        <v>0</v>
      </c>
      <c r="AD351" s="21">
        <v>0.17</v>
      </c>
      <c r="AE351" s="21">
        <v>0.02</v>
      </c>
      <c r="AF351" s="21">
        <v>0</v>
      </c>
      <c r="AG351" s="21">
        <v>0.14000000000000001</v>
      </c>
      <c r="AH351" s="21">
        <v>0.33</v>
      </c>
      <c r="AI351" s="21">
        <v>0</v>
      </c>
      <c r="AJ351" s="21">
        <v>0</v>
      </c>
      <c r="AK351" s="21">
        <v>52.2</v>
      </c>
      <c r="AL351" s="21">
        <v>47.7</v>
      </c>
      <c r="AM351" s="21">
        <v>89.1</v>
      </c>
      <c r="AN351" s="21">
        <v>28.35</v>
      </c>
      <c r="AO351" s="21">
        <v>17.100000000000001</v>
      </c>
      <c r="AP351" s="21">
        <v>34.65</v>
      </c>
      <c r="AQ351" s="21">
        <v>11.1</v>
      </c>
      <c r="AR351" s="21">
        <v>55.2</v>
      </c>
      <c r="AS351" s="21">
        <v>36.450000000000003</v>
      </c>
      <c r="AT351" s="21">
        <v>44.25</v>
      </c>
      <c r="AU351" s="21">
        <v>37.799999999999997</v>
      </c>
      <c r="AV351" s="21">
        <v>22.2</v>
      </c>
      <c r="AW351" s="21">
        <v>38.700000000000003</v>
      </c>
      <c r="AX351" s="21">
        <v>338.1</v>
      </c>
      <c r="AY351" s="21">
        <v>0</v>
      </c>
      <c r="AZ351" s="21">
        <v>106.35</v>
      </c>
      <c r="BA351" s="21">
        <v>55.2</v>
      </c>
      <c r="BB351" s="21">
        <v>28.05</v>
      </c>
      <c r="BC351" s="21">
        <v>22.05</v>
      </c>
      <c r="BD351" s="21">
        <v>0</v>
      </c>
      <c r="BE351" s="21">
        <v>0</v>
      </c>
      <c r="BF351" s="21">
        <v>0</v>
      </c>
      <c r="BG351" s="21">
        <v>0</v>
      </c>
      <c r="BH351" s="21">
        <v>0</v>
      </c>
      <c r="BI351" s="21">
        <v>0.02</v>
      </c>
      <c r="BJ351" s="21">
        <v>0</v>
      </c>
      <c r="BK351" s="21">
        <v>0</v>
      </c>
      <c r="BL351" s="21">
        <v>0</v>
      </c>
      <c r="BM351" s="21">
        <v>0</v>
      </c>
      <c r="BN351" s="21">
        <v>0.01</v>
      </c>
      <c r="BO351" s="21">
        <v>0</v>
      </c>
      <c r="BP351" s="21">
        <v>0</v>
      </c>
      <c r="BQ351" s="21">
        <v>0</v>
      </c>
      <c r="BR351" s="21">
        <v>0</v>
      </c>
      <c r="BS351" s="21">
        <v>0.01</v>
      </c>
      <c r="BT351" s="21">
        <v>0</v>
      </c>
      <c r="BU351" s="21">
        <v>0</v>
      </c>
      <c r="BV351" s="21">
        <v>0.05</v>
      </c>
      <c r="BW351" s="21">
        <v>0</v>
      </c>
      <c r="BX351" s="21">
        <v>0</v>
      </c>
      <c r="BY351" s="21">
        <v>0</v>
      </c>
      <c r="BZ351" s="21">
        <v>0</v>
      </c>
      <c r="CA351" s="21">
        <v>0</v>
      </c>
      <c r="CB351" s="21">
        <v>5.67</v>
      </c>
      <c r="CC351" s="23"/>
      <c r="CE351" s="21">
        <v>0</v>
      </c>
      <c r="CG351" s="21">
        <v>0</v>
      </c>
      <c r="CH351" s="21">
        <v>0</v>
      </c>
      <c r="CI351" s="21">
        <v>0</v>
      </c>
      <c r="CJ351" s="21">
        <v>0</v>
      </c>
      <c r="CK351" s="21">
        <v>0</v>
      </c>
      <c r="CL351" s="21">
        <v>0</v>
      </c>
      <c r="CM351" s="21">
        <v>0</v>
      </c>
      <c r="CN351" s="21">
        <v>0</v>
      </c>
      <c r="CO351" s="21">
        <v>0</v>
      </c>
      <c r="CP351" s="21">
        <v>0</v>
      </c>
      <c r="CQ351" s="21">
        <v>0</v>
      </c>
    </row>
    <row r="352" spans="1:95" s="18" customFormat="1" ht="15" x14ac:dyDescent="0.25">
      <c r="B352" s="19" t="s">
        <v>118</v>
      </c>
      <c r="C352" s="20" t="str">
        <f>"200"</f>
        <v>200</v>
      </c>
      <c r="D352" s="20">
        <v>1</v>
      </c>
      <c r="E352" s="20">
        <v>0</v>
      </c>
      <c r="F352" s="20">
        <v>0.2</v>
      </c>
      <c r="G352" s="20">
        <v>0</v>
      </c>
      <c r="H352" s="20">
        <v>22.6</v>
      </c>
      <c r="I352" s="20">
        <v>94.08</v>
      </c>
      <c r="J352" s="18">
        <v>0</v>
      </c>
      <c r="K352" s="18">
        <v>0</v>
      </c>
      <c r="L352" s="18">
        <v>0</v>
      </c>
      <c r="M352" s="18">
        <v>0</v>
      </c>
      <c r="N352" s="18">
        <v>21.8</v>
      </c>
      <c r="O352" s="18">
        <v>0.4</v>
      </c>
      <c r="P352" s="18">
        <v>0.4</v>
      </c>
      <c r="Q352" s="18">
        <v>0</v>
      </c>
      <c r="R352" s="18">
        <v>0</v>
      </c>
      <c r="S352" s="18">
        <v>1</v>
      </c>
      <c r="T352" s="18">
        <v>0.6</v>
      </c>
      <c r="U352" s="18">
        <v>12</v>
      </c>
      <c r="V352" s="18">
        <v>240</v>
      </c>
      <c r="W352" s="18">
        <v>14</v>
      </c>
      <c r="X352" s="18">
        <v>8</v>
      </c>
      <c r="Y352" s="18">
        <v>14</v>
      </c>
      <c r="Z352" s="18">
        <v>2.8</v>
      </c>
      <c r="AA352" s="18">
        <v>0</v>
      </c>
      <c r="AB352" s="18">
        <v>0</v>
      </c>
      <c r="AC352" s="18">
        <v>0</v>
      </c>
      <c r="AD352" s="18">
        <v>0.2</v>
      </c>
      <c r="AE352" s="18">
        <v>0.02</v>
      </c>
      <c r="AF352" s="18">
        <v>0.02</v>
      </c>
      <c r="AG352" s="18">
        <v>0.2</v>
      </c>
      <c r="AH352" s="18">
        <v>0.4</v>
      </c>
      <c r="AI352" s="18">
        <v>4</v>
      </c>
      <c r="AJ352" s="18">
        <v>0.4</v>
      </c>
      <c r="AK352" s="18">
        <v>16</v>
      </c>
      <c r="AL352" s="18">
        <v>20</v>
      </c>
      <c r="AM352" s="18">
        <v>28</v>
      </c>
      <c r="AN352" s="18">
        <v>28</v>
      </c>
      <c r="AO352" s="18">
        <v>4</v>
      </c>
      <c r="AP352" s="18">
        <v>16</v>
      </c>
      <c r="AQ352" s="18">
        <v>4</v>
      </c>
      <c r="AR352" s="18">
        <v>14</v>
      </c>
      <c r="AS352" s="18">
        <v>26</v>
      </c>
      <c r="AT352" s="18">
        <v>16</v>
      </c>
      <c r="AU352" s="18">
        <v>116</v>
      </c>
      <c r="AV352" s="18">
        <v>10</v>
      </c>
      <c r="AW352" s="18">
        <v>22</v>
      </c>
      <c r="AX352" s="18">
        <v>64</v>
      </c>
      <c r="AY352" s="18">
        <v>0</v>
      </c>
      <c r="AZ352" s="18">
        <v>20</v>
      </c>
      <c r="BA352" s="18">
        <v>24</v>
      </c>
      <c r="BB352" s="18">
        <v>10</v>
      </c>
      <c r="BC352" s="18">
        <v>8</v>
      </c>
      <c r="BD352" s="18">
        <v>0</v>
      </c>
      <c r="BE352" s="18">
        <v>0</v>
      </c>
      <c r="BF352" s="18">
        <v>0</v>
      </c>
      <c r="BG352" s="18">
        <v>0</v>
      </c>
      <c r="BH352" s="18">
        <v>0</v>
      </c>
      <c r="BI352" s="18">
        <v>0</v>
      </c>
      <c r="BJ352" s="18">
        <v>0</v>
      </c>
      <c r="BK352" s="18">
        <v>0</v>
      </c>
      <c r="BL352" s="18">
        <v>0</v>
      </c>
      <c r="BM352" s="18">
        <v>0</v>
      </c>
      <c r="BN352" s="18">
        <v>0</v>
      </c>
      <c r="BO352" s="18">
        <v>0</v>
      </c>
      <c r="BP352" s="18">
        <v>0</v>
      </c>
      <c r="BQ352" s="18">
        <v>0</v>
      </c>
      <c r="BR352" s="18">
        <v>0</v>
      </c>
      <c r="BS352" s="18">
        <v>0</v>
      </c>
      <c r="BT352" s="18">
        <v>0</v>
      </c>
      <c r="BU352" s="18">
        <v>0</v>
      </c>
      <c r="BV352" s="18">
        <v>0</v>
      </c>
      <c r="BW352" s="18">
        <v>0</v>
      </c>
      <c r="BX352" s="18">
        <v>0</v>
      </c>
      <c r="BY352" s="18">
        <v>0</v>
      </c>
      <c r="BZ352" s="18">
        <v>0</v>
      </c>
      <c r="CA352" s="18">
        <v>0</v>
      </c>
      <c r="CB352" s="18">
        <v>176.2</v>
      </c>
      <c r="CC352" s="20"/>
      <c r="CE352" s="18">
        <v>0</v>
      </c>
      <c r="CG352" s="18">
        <v>0</v>
      </c>
      <c r="CH352" s="18">
        <v>0</v>
      </c>
      <c r="CI352" s="18">
        <v>0</v>
      </c>
      <c r="CJ352" s="18">
        <v>0</v>
      </c>
      <c r="CK352" s="18">
        <v>0</v>
      </c>
      <c r="CL352" s="18">
        <v>0</v>
      </c>
      <c r="CM352" s="18">
        <v>0</v>
      </c>
      <c r="CN352" s="18">
        <v>0</v>
      </c>
      <c r="CO352" s="18">
        <v>0</v>
      </c>
      <c r="CP352" s="18">
        <v>0</v>
      </c>
      <c r="CQ352" s="18">
        <v>0</v>
      </c>
    </row>
    <row r="353" spans="1:95" s="26" customFormat="1" ht="14.25" x14ac:dyDescent="0.2">
      <c r="B353" s="24" t="s">
        <v>89</v>
      </c>
      <c r="C353" s="25"/>
      <c r="D353" s="25">
        <v>1.42</v>
      </c>
      <c r="E353" s="25">
        <v>0</v>
      </c>
      <c r="F353" s="25">
        <v>0.22</v>
      </c>
      <c r="G353" s="25">
        <v>0</v>
      </c>
      <c r="H353" s="25">
        <v>28.13</v>
      </c>
      <c r="I353" s="25">
        <v>118.23</v>
      </c>
      <c r="J353" s="26">
        <v>0.03</v>
      </c>
      <c r="K353" s="26">
        <v>0</v>
      </c>
      <c r="L353" s="26">
        <v>0</v>
      </c>
      <c r="M353" s="26">
        <v>0</v>
      </c>
      <c r="N353" s="26">
        <v>21.9</v>
      </c>
      <c r="O353" s="26">
        <v>5.59</v>
      </c>
      <c r="P353" s="26">
        <v>0.64</v>
      </c>
      <c r="Q353" s="26">
        <v>0</v>
      </c>
      <c r="R353" s="26">
        <v>0</v>
      </c>
      <c r="S353" s="26">
        <v>1.05</v>
      </c>
      <c r="T353" s="26">
        <v>0.86</v>
      </c>
      <c r="U353" s="26">
        <v>86.85</v>
      </c>
      <c r="V353" s="26">
        <v>253.95</v>
      </c>
      <c r="W353" s="26">
        <v>17</v>
      </c>
      <c r="X353" s="26">
        <v>10.1</v>
      </c>
      <c r="Y353" s="26">
        <v>23.75</v>
      </c>
      <c r="Z353" s="26">
        <v>2.97</v>
      </c>
      <c r="AA353" s="26">
        <v>0</v>
      </c>
      <c r="AB353" s="26">
        <v>0</v>
      </c>
      <c r="AC353" s="26">
        <v>0</v>
      </c>
      <c r="AD353" s="26">
        <v>0.37</v>
      </c>
      <c r="AE353" s="26">
        <v>0.04</v>
      </c>
      <c r="AF353" s="26">
        <v>0.02</v>
      </c>
      <c r="AG353" s="26">
        <v>0.34</v>
      </c>
      <c r="AH353" s="26">
        <v>0.73</v>
      </c>
      <c r="AI353" s="26">
        <v>4</v>
      </c>
      <c r="AJ353" s="26">
        <v>0.4</v>
      </c>
      <c r="AK353" s="26">
        <v>68.2</v>
      </c>
      <c r="AL353" s="26">
        <v>67.7</v>
      </c>
      <c r="AM353" s="26">
        <v>117.1</v>
      </c>
      <c r="AN353" s="26">
        <v>56.35</v>
      </c>
      <c r="AO353" s="26">
        <v>21.1</v>
      </c>
      <c r="AP353" s="26">
        <v>50.65</v>
      </c>
      <c r="AQ353" s="26">
        <v>15.1</v>
      </c>
      <c r="AR353" s="26">
        <v>69.2</v>
      </c>
      <c r="AS353" s="26">
        <v>62.45</v>
      </c>
      <c r="AT353" s="26">
        <v>60.25</v>
      </c>
      <c r="AU353" s="26">
        <v>153.80000000000001</v>
      </c>
      <c r="AV353" s="26">
        <v>32.200000000000003</v>
      </c>
      <c r="AW353" s="26">
        <v>60.7</v>
      </c>
      <c r="AX353" s="26">
        <v>402.1</v>
      </c>
      <c r="AY353" s="26">
        <v>0</v>
      </c>
      <c r="AZ353" s="26">
        <v>126.35</v>
      </c>
      <c r="BA353" s="26">
        <v>79.2</v>
      </c>
      <c r="BB353" s="26">
        <v>38.049999999999997</v>
      </c>
      <c r="BC353" s="26">
        <v>30.05</v>
      </c>
      <c r="BD353" s="26">
        <v>0</v>
      </c>
      <c r="BE353" s="26">
        <v>0</v>
      </c>
      <c r="BF353" s="26">
        <v>0</v>
      </c>
      <c r="BG353" s="26">
        <v>0</v>
      </c>
      <c r="BH353" s="26">
        <v>0</v>
      </c>
      <c r="BI353" s="26">
        <v>0.02</v>
      </c>
      <c r="BJ353" s="26">
        <v>0</v>
      </c>
      <c r="BK353" s="26">
        <v>0</v>
      </c>
      <c r="BL353" s="26">
        <v>0</v>
      </c>
      <c r="BM353" s="26">
        <v>0</v>
      </c>
      <c r="BN353" s="26">
        <v>0.01</v>
      </c>
      <c r="BO353" s="26">
        <v>0</v>
      </c>
      <c r="BP353" s="26">
        <v>0</v>
      </c>
      <c r="BQ353" s="26">
        <v>0</v>
      </c>
      <c r="BR353" s="26">
        <v>0</v>
      </c>
      <c r="BS353" s="26">
        <v>0.01</v>
      </c>
      <c r="BT353" s="26">
        <v>0</v>
      </c>
      <c r="BU353" s="26">
        <v>0</v>
      </c>
      <c r="BV353" s="26">
        <v>0.05</v>
      </c>
      <c r="BW353" s="26">
        <v>0</v>
      </c>
      <c r="BX353" s="26">
        <v>0</v>
      </c>
      <c r="BY353" s="26">
        <v>0</v>
      </c>
      <c r="BZ353" s="26">
        <v>0</v>
      </c>
      <c r="CA353" s="26">
        <v>0</v>
      </c>
      <c r="CB353" s="26">
        <v>181.87</v>
      </c>
      <c r="CC353" s="25"/>
      <c r="CD353" s="26">
        <f>$I$19/$I$42*100</f>
        <v>3.7705338809034905</v>
      </c>
      <c r="CE353" s="26">
        <v>0</v>
      </c>
      <c r="CG353" s="26">
        <v>0</v>
      </c>
      <c r="CH353" s="26">
        <v>0</v>
      </c>
      <c r="CI353" s="26">
        <v>0</v>
      </c>
      <c r="CJ353" s="26">
        <v>0</v>
      </c>
      <c r="CK353" s="26">
        <v>0</v>
      </c>
      <c r="CL353" s="26">
        <v>0</v>
      </c>
      <c r="CM353" s="26">
        <v>0</v>
      </c>
      <c r="CN353" s="26">
        <v>0</v>
      </c>
      <c r="CO353" s="26">
        <v>0</v>
      </c>
      <c r="CP353" s="26">
        <v>0</v>
      </c>
      <c r="CQ353" s="26">
        <v>0</v>
      </c>
    </row>
    <row r="354" spans="1:95" s="5" customFormat="1" ht="15" x14ac:dyDescent="0.25">
      <c r="B354" s="17" t="s">
        <v>90</v>
      </c>
      <c r="C354" s="11"/>
      <c r="D354" s="11"/>
      <c r="E354" s="11"/>
      <c r="F354" s="11"/>
      <c r="G354" s="11"/>
      <c r="H354" s="11"/>
      <c r="I354" s="11"/>
      <c r="CC354" s="11"/>
    </row>
    <row r="355" spans="1:95" s="21" customFormat="1" ht="15" x14ac:dyDescent="0.25">
      <c r="A355" s="21" t="s">
        <v>108</v>
      </c>
      <c r="B355" s="22" t="s">
        <v>262</v>
      </c>
      <c r="C355" s="23" t="str">
        <f>"100"</f>
        <v>100</v>
      </c>
      <c r="D355" s="23">
        <v>11.9</v>
      </c>
      <c r="E355" s="23">
        <v>11.62</v>
      </c>
      <c r="F355" s="23">
        <v>15.64</v>
      </c>
      <c r="G355" s="23">
        <v>0.04</v>
      </c>
      <c r="H355" s="23">
        <v>2.2200000000000002</v>
      </c>
      <c r="I355" s="23">
        <v>195.85273050000004</v>
      </c>
      <c r="J355" s="21">
        <v>2.5099999999999998</v>
      </c>
      <c r="K355" s="21">
        <v>6.5</v>
      </c>
      <c r="L355" s="21">
        <v>1.25</v>
      </c>
      <c r="M355" s="21">
        <v>0</v>
      </c>
      <c r="N355" s="21">
        <v>1.61</v>
      </c>
      <c r="O355" s="21">
        <v>0.02</v>
      </c>
      <c r="P355" s="21">
        <v>0.6</v>
      </c>
      <c r="Q355" s="21">
        <v>0</v>
      </c>
      <c r="R355" s="21">
        <v>0</v>
      </c>
      <c r="S355" s="21">
        <v>0.04</v>
      </c>
      <c r="T355" s="21">
        <v>8.06</v>
      </c>
      <c r="U355" s="21">
        <v>3281.83</v>
      </c>
      <c r="V355" s="21">
        <v>181.69</v>
      </c>
      <c r="W355" s="21">
        <v>60.84</v>
      </c>
      <c r="X355" s="21">
        <v>30.12</v>
      </c>
      <c r="Y355" s="21">
        <v>196.26</v>
      </c>
      <c r="Z355" s="21">
        <v>0.91</v>
      </c>
      <c r="AA355" s="21">
        <v>13.67</v>
      </c>
      <c r="AB355" s="21">
        <v>0</v>
      </c>
      <c r="AC355" s="21">
        <v>13.95</v>
      </c>
      <c r="AD355" s="21">
        <v>5.21</v>
      </c>
      <c r="AE355" s="21">
        <v>0.02</v>
      </c>
      <c r="AF355" s="21">
        <v>0.09</v>
      </c>
      <c r="AG355" s="21">
        <v>1.27</v>
      </c>
      <c r="AH355" s="21">
        <v>3.31</v>
      </c>
      <c r="AI355" s="21">
        <v>1.98</v>
      </c>
      <c r="AJ355" s="21">
        <v>0</v>
      </c>
      <c r="AK355" s="21">
        <v>0.01</v>
      </c>
      <c r="AL355" s="21">
        <v>0.01</v>
      </c>
      <c r="AM355" s="21">
        <v>0.01</v>
      </c>
      <c r="AN355" s="21">
        <v>0.01</v>
      </c>
      <c r="AO355" s="21">
        <v>0</v>
      </c>
      <c r="AP355" s="21">
        <v>0.01</v>
      </c>
      <c r="AQ355" s="21">
        <v>0</v>
      </c>
      <c r="AR355" s="21">
        <v>0.01</v>
      </c>
      <c r="AS355" s="21">
        <v>0.01</v>
      </c>
      <c r="AT355" s="21">
        <v>0.03</v>
      </c>
      <c r="AU355" s="21">
        <v>0.01</v>
      </c>
      <c r="AV355" s="21">
        <v>0.04</v>
      </c>
      <c r="AW355" s="21">
        <v>0.01</v>
      </c>
      <c r="AX355" s="21">
        <v>0.04</v>
      </c>
      <c r="AY355" s="21">
        <v>0</v>
      </c>
      <c r="AZ355" s="21">
        <v>0.01</v>
      </c>
      <c r="BA355" s="21">
        <v>0.01</v>
      </c>
      <c r="BB355" s="21">
        <v>0.01</v>
      </c>
      <c r="BC355" s="21">
        <v>0</v>
      </c>
      <c r="BD355" s="21">
        <v>0</v>
      </c>
      <c r="BE355" s="21">
        <v>0</v>
      </c>
      <c r="BF355" s="21">
        <v>0</v>
      </c>
      <c r="BG355" s="21">
        <v>0</v>
      </c>
      <c r="BH355" s="21">
        <v>0</v>
      </c>
      <c r="BI355" s="21">
        <v>0</v>
      </c>
      <c r="BJ355" s="21">
        <v>0</v>
      </c>
      <c r="BK355" s="21">
        <v>0.61</v>
      </c>
      <c r="BL355" s="21">
        <v>0</v>
      </c>
      <c r="BM355" s="21">
        <v>0.4</v>
      </c>
      <c r="BN355" s="21">
        <v>0.03</v>
      </c>
      <c r="BO355" s="21">
        <v>7.0000000000000007E-2</v>
      </c>
      <c r="BP355" s="21">
        <v>0</v>
      </c>
      <c r="BQ355" s="21">
        <v>0</v>
      </c>
      <c r="BR355" s="21">
        <v>0</v>
      </c>
      <c r="BS355" s="21">
        <v>2.33</v>
      </c>
      <c r="BT355" s="21">
        <v>0</v>
      </c>
      <c r="BU355" s="21">
        <v>0</v>
      </c>
      <c r="BV355" s="21">
        <v>5.79</v>
      </c>
      <c r="BW355" s="21">
        <v>0</v>
      </c>
      <c r="BX355" s="21">
        <v>0</v>
      </c>
      <c r="BY355" s="21">
        <v>0</v>
      </c>
      <c r="BZ355" s="21">
        <v>0</v>
      </c>
      <c r="CA355" s="21">
        <v>0</v>
      </c>
      <c r="CB355" s="21">
        <v>61.37</v>
      </c>
      <c r="CC355" s="23"/>
      <c r="CE355" s="21">
        <v>13.67</v>
      </c>
      <c r="CG355" s="21">
        <v>0</v>
      </c>
      <c r="CH355" s="21">
        <v>0</v>
      </c>
      <c r="CI355" s="21">
        <v>0</v>
      </c>
      <c r="CJ355" s="21">
        <v>0</v>
      </c>
      <c r="CK355" s="21">
        <v>0</v>
      </c>
      <c r="CL355" s="21">
        <v>0</v>
      </c>
      <c r="CM355" s="21">
        <v>0</v>
      </c>
      <c r="CN355" s="21">
        <v>0</v>
      </c>
      <c r="CO355" s="21">
        <v>0</v>
      </c>
      <c r="CP355" s="21">
        <v>0</v>
      </c>
      <c r="CQ355" s="21">
        <v>0</v>
      </c>
    </row>
    <row r="356" spans="1:95" s="21" customFormat="1" ht="15" x14ac:dyDescent="0.25">
      <c r="A356" s="21" t="s">
        <v>140</v>
      </c>
      <c r="B356" s="22" t="s">
        <v>263</v>
      </c>
      <c r="C356" s="23" t="str">
        <f>"250"</f>
        <v>250</v>
      </c>
      <c r="D356" s="23">
        <v>1.9</v>
      </c>
      <c r="E356" s="23">
        <v>0.25</v>
      </c>
      <c r="F356" s="23">
        <v>5.43</v>
      </c>
      <c r="G356" s="23">
        <v>0</v>
      </c>
      <c r="H356" s="23">
        <v>14</v>
      </c>
      <c r="I356" s="23">
        <v>107.84055199999999</v>
      </c>
      <c r="J356" s="21">
        <v>1.71</v>
      </c>
      <c r="K356" s="21">
        <v>2.6</v>
      </c>
      <c r="L356" s="21">
        <v>0.52</v>
      </c>
      <c r="M356" s="21">
        <v>0</v>
      </c>
      <c r="N356" s="21">
        <v>9.11</v>
      </c>
      <c r="O356" s="21">
        <v>2.84</v>
      </c>
      <c r="P356" s="21">
        <v>2.0499999999999998</v>
      </c>
      <c r="Q356" s="21">
        <v>0</v>
      </c>
      <c r="R356" s="21">
        <v>0</v>
      </c>
      <c r="S356" s="21">
        <v>0.34</v>
      </c>
      <c r="T356" s="21">
        <v>2.59</v>
      </c>
      <c r="U356" s="21">
        <v>584.15</v>
      </c>
      <c r="V356" s="21">
        <v>320.02999999999997</v>
      </c>
      <c r="W356" s="21">
        <v>41.37</v>
      </c>
      <c r="X356" s="21">
        <v>21.25</v>
      </c>
      <c r="Y356" s="21">
        <v>48.32</v>
      </c>
      <c r="Z356" s="21">
        <v>1</v>
      </c>
      <c r="AA356" s="21">
        <v>9</v>
      </c>
      <c r="AB356" s="21">
        <v>1017.6</v>
      </c>
      <c r="AC356" s="21">
        <v>227</v>
      </c>
      <c r="AD356" s="21">
        <v>1.97</v>
      </c>
      <c r="AE356" s="21">
        <v>0.04</v>
      </c>
      <c r="AF356" s="21">
        <v>0.05</v>
      </c>
      <c r="AG356" s="21">
        <v>0.53</v>
      </c>
      <c r="AH356" s="21">
        <v>1</v>
      </c>
      <c r="AI356" s="21">
        <v>7.95</v>
      </c>
      <c r="AJ356" s="21">
        <v>0</v>
      </c>
      <c r="AK356" s="21">
        <v>39.58</v>
      </c>
      <c r="AL356" s="21">
        <v>42.77</v>
      </c>
      <c r="AM356" s="21">
        <v>50.76</v>
      </c>
      <c r="AN356" s="21">
        <v>60.92</v>
      </c>
      <c r="AO356" s="21">
        <v>14.38</v>
      </c>
      <c r="AP356" s="21">
        <v>38.92</v>
      </c>
      <c r="AQ356" s="21">
        <v>11.28</v>
      </c>
      <c r="AR356" s="21">
        <v>38.07</v>
      </c>
      <c r="AS356" s="21">
        <v>43.81</v>
      </c>
      <c r="AT356" s="21">
        <v>77.38</v>
      </c>
      <c r="AU356" s="21">
        <v>181.52</v>
      </c>
      <c r="AV356" s="21">
        <v>14.49</v>
      </c>
      <c r="AW356" s="21">
        <v>33.56</v>
      </c>
      <c r="AX356" s="21">
        <v>218.19</v>
      </c>
      <c r="AY356" s="21">
        <v>0</v>
      </c>
      <c r="AZ356" s="21">
        <v>37.229999999999997</v>
      </c>
      <c r="BA356" s="21">
        <v>42.96</v>
      </c>
      <c r="BB356" s="21">
        <v>35.53</v>
      </c>
      <c r="BC356" s="21">
        <v>12.97</v>
      </c>
      <c r="BD356" s="21">
        <v>0</v>
      </c>
      <c r="BE356" s="21">
        <v>0</v>
      </c>
      <c r="BF356" s="21">
        <v>0</v>
      </c>
      <c r="BG356" s="21">
        <v>0</v>
      </c>
      <c r="BH356" s="21">
        <v>0</v>
      </c>
      <c r="BI356" s="21">
        <v>0</v>
      </c>
      <c r="BJ356" s="21">
        <v>0</v>
      </c>
      <c r="BK356" s="21">
        <v>0.23</v>
      </c>
      <c r="BL356" s="21">
        <v>0</v>
      </c>
      <c r="BM356" s="21">
        <v>0.15</v>
      </c>
      <c r="BN356" s="21">
        <v>0.01</v>
      </c>
      <c r="BO356" s="21">
        <v>0.02</v>
      </c>
      <c r="BP356" s="21">
        <v>0</v>
      </c>
      <c r="BQ356" s="21">
        <v>0</v>
      </c>
      <c r="BR356" s="21">
        <v>0</v>
      </c>
      <c r="BS356" s="21">
        <v>0.86</v>
      </c>
      <c r="BT356" s="21">
        <v>0</v>
      </c>
      <c r="BU356" s="21">
        <v>0</v>
      </c>
      <c r="BV356" s="21">
        <v>2.38</v>
      </c>
      <c r="BW356" s="21">
        <v>0</v>
      </c>
      <c r="BX356" s="21">
        <v>0</v>
      </c>
      <c r="BY356" s="21">
        <v>0</v>
      </c>
      <c r="BZ356" s="21">
        <v>0</v>
      </c>
      <c r="CA356" s="21">
        <v>0</v>
      </c>
      <c r="CB356" s="21">
        <v>94.99</v>
      </c>
      <c r="CC356" s="23"/>
      <c r="CE356" s="21">
        <v>178.6</v>
      </c>
      <c r="CG356" s="21">
        <v>0</v>
      </c>
      <c r="CH356" s="21">
        <v>0</v>
      </c>
      <c r="CI356" s="21">
        <v>0</v>
      </c>
      <c r="CJ356" s="21">
        <v>0</v>
      </c>
      <c r="CK356" s="21">
        <v>0</v>
      </c>
      <c r="CL356" s="21">
        <v>0</v>
      </c>
      <c r="CM356" s="21">
        <v>0</v>
      </c>
      <c r="CN356" s="21">
        <v>0</v>
      </c>
      <c r="CO356" s="21">
        <v>0</v>
      </c>
      <c r="CP356" s="21">
        <v>3</v>
      </c>
      <c r="CQ356" s="21">
        <v>1.5</v>
      </c>
    </row>
    <row r="357" spans="1:95" s="21" customFormat="1" ht="15" x14ac:dyDescent="0.25">
      <c r="A357" s="21" t="s">
        <v>264</v>
      </c>
      <c r="B357" s="22" t="s">
        <v>265</v>
      </c>
      <c r="C357" s="23" t="str">
        <f>"100"</f>
        <v>100</v>
      </c>
      <c r="D357" s="23">
        <v>8.65</v>
      </c>
      <c r="E357" s="23">
        <v>6.87</v>
      </c>
      <c r="F357" s="23">
        <v>14.55</v>
      </c>
      <c r="G357" s="23">
        <v>7.72</v>
      </c>
      <c r="H357" s="23">
        <v>19.28</v>
      </c>
      <c r="I357" s="23">
        <v>234.73023062125</v>
      </c>
      <c r="J357" s="21">
        <v>2.5</v>
      </c>
      <c r="K357" s="21">
        <v>5.74</v>
      </c>
      <c r="L357" s="21">
        <v>1.02</v>
      </c>
      <c r="M357" s="21">
        <v>0</v>
      </c>
      <c r="N357" s="21">
        <v>4.3600000000000003</v>
      </c>
      <c r="O357" s="21">
        <v>10.58</v>
      </c>
      <c r="P357" s="21">
        <v>4.3499999999999996</v>
      </c>
      <c r="Q357" s="21">
        <v>0</v>
      </c>
      <c r="R357" s="21">
        <v>0</v>
      </c>
      <c r="S357" s="21">
        <v>0.19</v>
      </c>
      <c r="T357" s="21">
        <v>2.84</v>
      </c>
      <c r="U357" s="21">
        <v>653.52</v>
      </c>
      <c r="V357" s="21">
        <v>275.72000000000003</v>
      </c>
      <c r="W357" s="21">
        <v>41.56</v>
      </c>
      <c r="X357" s="21">
        <v>25.47</v>
      </c>
      <c r="Y357" s="21">
        <v>129.49</v>
      </c>
      <c r="Z357" s="21">
        <v>1.18</v>
      </c>
      <c r="AA357" s="21">
        <v>8.25</v>
      </c>
      <c r="AB357" s="21">
        <v>189.77</v>
      </c>
      <c r="AC357" s="21">
        <v>61.26</v>
      </c>
      <c r="AD357" s="21">
        <v>4.2300000000000004</v>
      </c>
      <c r="AE357" s="21">
        <v>0.04</v>
      </c>
      <c r="AF357" s="21">
        <v>0.09</v>
      </c>
      <c r="AG357" s="21">
        <v>1.97</v>
      </c>
      <c r="AH357" s="21">
        <v>0.97</v>
      </c>
      <c r="AI357" s="21">
        <v>0.31</v>
      </c>
      <c r="AJ357" s="21">
        <v>0</v>
      </c>
      <c r="AK357" s="21">
        <v>31.95</v>
      </c>
      <c r="AL357" s="21">
        <v>29.12</v>
      </c>
      <c r="AM357" s="21">
        <v>54.24</v>
      </c>
      <c r="AN357" s="21">
        <v>17.45</v>
      </c>
      <c r="AO357" s="21">
        <v>10.34</v>
      </c>
      <c r="AP357" s="21">
        <v>21.37</v>
      </c>
      <c r="AQ357" s="21">
        <v>7.13</v>
      </c>
      <c r="AR357" s="21">
        <v>33.65</v>
      </c>
      <c r="AS357" s="21">
        <v>22.74</v>
      </c>
      <c r="AT357" s="21">
        <v>27.14</v>
      </c>
      <c r="AU357" s="21">
        <v>25.04</v>
      </c>
      <c r="AV357" s="21">
        <v>13.73</v>
      </c>
      <c r="AW357" s="21">
        <v>23.63</v>
      </c>
      <c r="AX357" s="21">
        <v>206.8</v>
      </c>
      <c r="AY357" s="21">
        <v>0</v>
      </c>
      <c r="AZ357" s="21">
        <v>64.45</v>
      </c>
      <c r="BA357" s="21">
        <v>33.82</v>
      </c>
      <c r="BB357" s="21">
        <v>17.09</v>
      </c>
      <c r="BC357" s="21">
        <v>13.38</v>
      </c>
      <c r="BD357" s="21">
        <v>0.06</v>
      </c>
      <c r="BE357" s="21">
        <v>0.01</v>
      </c>
      <c r="BF357" s="21">
        <v>0.01</v>
      </c>
      <c r="BG357" s="21">
        <v>0.03</v>
      </c>
      <c r="BH357" s="21">
        <v>0.04</v>
      </c>
      <c r="BI357" s="21">
        <v>0.12</v>
      </c>
      <c r="BJ357" s="21">
        <v>0</v>
      </c>
      <c r="BK357" s="21">
        <v>0.87</v>
      </c>
      <c r="BL357" s="21">
        <v>0</v>
      </c>
      <c r="BM357" s="21">
        <v>0.43</v>
      </c>
      <c r="BN357" s="21">
        <v>0.02</v>
      </c>
      <c r="BO357" s="21">
        <v>0.05</v>
      </c>
      <c r="BP357" s="21">
        <v>0</v>
      </c>
      <c r="BQ357" s="21">
        <v>0</v>
      </c>
      <c r="BR357" s="21">
        <v>0.05</v>
      </c>
      <c r="BS357" s="21">
        <v>2.15</v>
      </c>
      <c r="BT357" s="21">
        <v>0</v>
      </c>
      <c r="BU357" s="21">
        <v>0</v>
      </c>
      <c r="BV357" s="21">
        <v>4.49</v>
      </c>
      <c r="BW357" s="21">
        <v>0</v>
      </c>
      <c r="BX357" s="21">
        <v>0</v>
      </c>
      <c r="BY357" s="21">
        <v>0</v>
      </c>
      <c r="BZ357" s="21">
        <v>0</v>
      </c>
      <c r="CA357" s="21">
        <v>0</v>
      </c>
      <c r="CB357" s="21">
        <v>116.94</v>
      </c>
      <c r="CC357" s="23"/>
      <c r="CE357" s="21">
        <v>39.869999999999997</v>
      </c>
      <c r="CG357" s="21">
        <v>0</v>
      </c>
      <c r="CH357" s="21">
        <v>0</v>
      </c>
      <c r="CI357" s="21">
        <v>0</v>
      </c>
      <c r="CJ357" s="21">
        <v>0</v>
      </c>
      <c r="CK357" s="21">
        <v>0</v>
      </c>
      <c r="CL357" s="21">
        <v>0</v>
      </c>
      <c r="CM357" s="21">
        <v>0</v>
      </c>
      <c r="CN357" s="21">
        <v>0</v>
      </c>
      <c r="CO357" s="21">
        <v>0</v>
      </c>
      <c r="CP357" s="21">
        <v>0.3</v>
      </c>
      <c r="CQ357" s="21">
        <v>1.61</v>
      </c>
    </row>
    <row r="358" spans="1:95" s="21" customFormat="1" ht="15" x14ac:dyDescent="0.25">
      <c r="A358" s="21" t="s">
        <v>266</v>
      </c>
      <c r="B358" s="22" t="s">
        <v>267</v>
      </c>
      <c r="C358" s="23" t="str">
        <f>"200"</f>
        <v>200</v>
      </c>
      <c r="D358" s="23">
        <v>3.31</v>
      </c>
      <c r="E358" s="23">
        <v>0.02</v>
      </c>
      <c r="F358" s="23">
        <v>8.43</v>
      </c>
      <c r="G358" s="23">
        <v>0.04</v>
      </c>
      <c r="H358" s="23">
        <v>21.72</v>
      </c>
      <c r="I358" s="23">
        <v>171.50103546579376</v>
      </c>
      <c r="J358" s="21">
        <v>3.13</v>
      </c>
      <c r="K358" s="21">
        <v>5.3</v>
      </c>
      <c r="L358" s="21">
        <v>1.08</v>
      </c>
      <c r="M358" s="21">
        <v>0</v>
      </c>
      <c r="N358" s="21">
        <v>8.1999999999999993</v>
      </c>
      <c r="O358" s="21">
        <v>12.38</v>
      </c>
      <c r="P358" s="21">
        <v>3.28</v>
      </c>
      <c r="Q358" s="21">
        <v>0</v>
      </c>
      <c r="R358" s="21">
        <v>0</v>
      </c>
      <c r="S358" s="21">
        <v>0.63</v>
      </c>
      <c r="T358" s="21">
        <v>3.1</v>
      </c>
      <c r="U358" s="21">
        <v>439.52</v>
      </c>
      <c r="V358" s="21">
        <v>671.53</v>
      </c>
      <c r="W358" s="21">
        <v>47.5</v>
      </c>
      <c r="X358" s="21">
        <v>40.06</v>
      </c>
      <c r="Y358" s="21">
        <v>85.71</v>
      </c>
      <c r="Z358" s="21">
        <v>1.41</v>
      </c>
      <c r="AA358" s="21">
        <v>8.11</v>
      </c>
      <c r="AB358" s="21">
        <v>3018.59</v>
      </c>
      <c r="AC358" s="21">
        <v>767.41</v>
      </c>
      <c r="AD358" s="21">
        <v>3.96</v>
      </c>
      <c r="AE358" s="21">
        <v>0.1</v>
      </c>
      <c r="AF358" s="21">
        <v>0.09</v>
      </c>
      <c r="AG358" s="21">
        <v>1.42</v>
      </c>
      <c r="AH358" s="21">
        <v>2.59</v>
      </c>
      <c r="AI358" s="21">
        <v>10.75</v>
      </c>
      <c r="AJ358" s="21">
        <v>0</v>
      </c>
      <c r="AK358" s="21">
        <v>74.11</v>
      </c>
      <c r="AL358" s="21">
        <v>77.209999999999994</v>
      </c>
      <c r="AM358" s="21">
        <v>104.58</v>
      </c>
      <c r="AN358" s="21">
        <v>93.83</v>
      </c>
      <c r="AO358" s="21">
        <v>25.49</v>
      </c>
      <c r="AP358" s="21">
        <v>70.900000000000006</v>
      </c>
      <c r="AQ358" s="21">
        <v>25.53</v>
      </c>
      <c r="AR358" s="21">
        <v>81.44</v>
      </c>
      <c r="AS358" s="21">
        <v>102.51</v>
      </c>
      <c r="AT358" s="21">
        <v>182.51</v>
      </c>
      <c r="AU358" s="21">
        <v>191.52</v>
      </c>
      <c r="AV358" s="21">
        <v>34.6</v>
      </c>
      <c r="AW358" s="21">
        <v>72.12</v>
      </c>
      <c r="AX358" s="21">
        <v>454.74</v>
      </c>
      <c r="AY358" s="21">
        <v>0</v>
      </c>
      <c r="AZ358" s="21">
        <v>86.53</v>
      </c>
      <c r="BA358" s="21">
        <v>73.78</v>
      </c>
      <c r="BB358" s="21">
        <v>59.99</v>
      </c>
      <c r="BC358" s="21">
        <v>28.63</v>
      </c>
      <c r="BD358" s="21">
        <v>0.11</v>
      </c>
      <c r="BE358" s="21">
        <v>0.02</v>
      </c>
      <c r="BF358" s="21">
        <v>0.02</v>
      </c>
      <c r="BG358" s="21">
        <v>0.06</v>
      </c>
      <c r="BH358" s="21">
        <v>7.0000000000000007E-2</v>
      </c>
      <c r="BI358" s="21">
        <v>0.23</v>
      </c>
      <c r="BJ358" s="21">
        <v>0</v>
      </c>
      <c r="BK358" s="21">
        <v>1.22</v>
      </c>
      <c r="BL358" s="21">
        <v>0</v>
      </c>
      <c r="BM358" s="21">
        <v>0.52</v>
      </c>
      <c r="BN358" s="21">
        <v>0.02</v>
      </c>
      <c r="BO358" s="21">
        <v>0.05</v>
      </c>
      <c r="BP358" s="21">
        <v>0</v>
      </c>
      <c r="BQ358" s="21">
        <v>0.02</v>
      </c>
      <c r="BR358" s="21">
        <v>0.09</v>
      </c>
      <c r="BS358" s="21">
        <v>2.4500000000000002</v>
      </c>
      <c r="BT358" s="21">
        <v>0</v>
      </c>
      <c r="BU358" s="21">
        <v>0</v>
      </c>
      <c r="BV358" s="21">
        <v>4.83</v>
      </c>
      <c r="BW358" s="21">
        <v>0</v>
      </c>
      <c r="BX358" s="21">
        <v>0</v>
      </c>
      <c r="BY358" s="21">
        <v>0</v>
      </c>
      <c r="BZ358" s="21">
        <v>0</v>
      </c>
      <c r="CA358" s="21">
        <v>0</v>
      </c>
      <c r="CB358" s="21">
        <v>204.23</v>
      </c>
      <c r="CC358" s="23"/>
      <c r="CE358" s="21">
        <v>511.21</v>
      </c>
      <c r="CG358" s="21">
        <v>0</v>
      </c>
      <c r="CH358" s="21">
        <v>0</v>
      </c>
      <c r="CI358" s="21">
        <v>0</v>
      </c>
      <c r="CJ358" s="21">
        <v>0</v>
      </c>
      <c r="CK358" s="21">
        <v>0</v>
      </c>
      <c r="CL358" s="21">
        <v>0</v>
      </c>
      <c r="CM358" s="21">
        <v>0</v>
      </c>
      <c r="CN358" s="21">
        <v>0</v>
      </c>
      <c r="CO358" s="21">
        <v>0</v>
      </c>
      <c r="CP358" s="21">
        <v>0.64</v>
      </c>
      <c r="CQ358" s="21">
        <v>1.0900000000000001</v>
      </c>
    </row>
    <row r="359" spans="1:95" s="21" customFormat="1" ht="15" x14ac:dyDescent="0.25">
      <c r="A359" s="21" t="s">
        <v>108</v>
      </c>
      <c r="B359" s="22" t="s">
        <v>122</v>
      </c>
      <c r="C359" s="23" t="str">
        <f>"200"</f>
        <v>200</v>
      </c>
      <c r="D359" s="23">
        <v>0</v>
      </c>
      <c r="E359" s="23">
        <v>0</v>
      </c>
      <c r="F359" s="23">
        <v>0</v>
      </c>
      <c r="G359" s="23">
        <v>0</v>
      </c>
      <c r="H359" s="23">
        <v>16.93</v>
      </c>
      <c r="I359" s="23">
        <v>65.738399999999999</v>
      </c>
      <c r="J359" s="21">
        <v>0</v>
      </c>
      <c r="K359" s="21">
        <v>0</v>
      </c>
      <c r="L359" s="21">
        <v>0</v>
      </c>
      <c r="M359" s="21">
        <v>0</v>
      </c>
      <c r="N359" s="21">
        <v>12.19</v>
      </c>
      <c r="O359" s="21">
        <v>4.7300000000000004</v>
      </c>
      <c r="P359" s="21">
        <v>0</v>
      </c>
      <c r="Q359" s="21">
        <v>0</v>
      </c>
      <c r="R359" s="21">
        <v>0</v>
      </c>
      <c r="S359" s="21">
        <v>0</v>
      </c>
      <c r="T359" s="21">
        <v>0</v>
      </c>
      <c r="U359" s="21">
        <v>0</v>
      </c>
      <c r="V359" s="21">
        <v>0</v>
      </c>
      <c r="W359" s="21">
        <v>0</v>
      </c>
      <c r="X359" s="21">
        <v>0</v>
      </c>
      <c r="Y359" s="21">
        <v>0</v>
      </c>
      <c r="Z359" s="21">
        <v>0</v>
      </c>
      <c r="AA359" s="21">
        <v>72</v>
      </c>
      <c r="AB359" s="21">
        <v>0</v>
      </c>
      <c r="AC359" s="21">
        <v>0</v>
      </c>
      <c r="AD359" s="21">
        <v>0</v>
      </c>
      <c r="AE359" s="21">
        <v>0.22</v>
      </c>
      <c r="AF359" s="21">
        <v>0.27</v>
      </c>
      <c r="AG359" s="21">
        <v>2.4</v>
      </c>
      <c r="AH359" s="21">
        <v>0</v>
      </c>
      <c r="AI359" s="21">
        <v>8</v>
      </c>
      <c r="AJ359" s="21">
        <v>0</v>
      </c>
      <c r="AK359" s="21">
        <v>0</v>
      </c>
      <c r="AL359" s="21">
        <v>0</v>
      </c>
      <c r="AM359" s="21">
        <v>0</v>
      </c>
      <c r="AN359" s="21">
        <v>0</v>
      </c>
      <c r="AO359" s="21">
        <v>0</v>
      </c>
      <c r="AP359" s="21">
        <v>0</v>
      </c>
      <c r="AQ359" s="21">
        <v>0</v>
      </c>
      <c r="AR359" s="21">
        <v>0</v>
      </c>
      <c r="AS359" s="21">
        <v>0</v>
      </c>
      <c r="AT359" s="21">
        <v>0</v>
      </c>
      <c r="AU359" s="21">
        <v>0</v>
      </c>
      <c r="AV359" s="21">
        <v>0</v>
      </c>
      <c r="AW359" s="21">
        <v>0</v>
      </c>
      <c r="AX359" s="21">
        <v>0</v>
      </c>
      <c r="AY359" s="21">
        <v>0</v>
      </c>
      <c r="AZ359" s="21">
        <v>0</v>
      </c>
      <c r="BA359" s="21">
        <v>0</v>
      </c>
      <c r="BB359" s="21">
        <v>0</v>
      </c>
      <c r="BC359" s="21">
        <v>0</v>
      </c>
      <c r="BD359" s="21">
        <v>0</v>
      </c>
      <c r="BE359" s="21">
        <v>0</v>
      </c>
      <c r="BF359" s="21">
        <v>0</v>
      </c>
      <c r="BG359" s="21">
        <v>0</v>
      </c>
      <c r="BH359" s="21">
        <v>0</v>
      </c>
      <c r="BI359" s="21">
        <v>0</v>
      </c>
      <c r="BJ359" s="21">
        <v>0</v>
      </c>
      <c r="BK359" s="21">
        <v>0</v>
      </c>
      <c r="BL359" s="21">
        <v>0</v>
      </c>
      <c r="BM359" s="21">
        <v>0</v>
      </c>
      <c r="BN359" s="21">
        <v>0</v>
      </c>
      <c r="BO359" s="21">
        <v>0</v>
      </c>
      <c r="BP359" s="21">
        <v>0</v>
      </c>
      <c r="BQ359" s="21">
        <v>0</v>
      </c>
      <c r="BR359" s="21">
        <v>0</v>
      </c>
      <c r="BS359" s="21">
        <v>0</v>
      </c>
      <c r="BT359" s="21">
        <v>0</v>
      </c>
      <c r="BU359" s="21">
        <v>0</v>
      </c>
      <c r="BV359" s="21">
        <v>0</v>
      </c>
      <c r="BW359" s="21">
        <v>0</v>
      </c>
      <c r="BX359" s="21">
        <v>0</v>
      </c>
      <c r="BY359" s="21">
        <v>0</v>
      </c>
      <c r="BZ359" s="21">
        <v>0</v>
      </c>
      <c r="CA359" s="21">
        <v>0</v>
      </c>
      <c r="CB359" s="21">
        <v>200</v>
      </c>
      <c r="CC359" s="23"/>
      <c r="CE359" s="21">
        <v>72</v>
      </c>
      <c r="CG359" s="21">
        <v>0</v>
      </c>
      <c r="CH359" s="21">
        <v>0</v>
      </c>
      <c r="CI359" s="21">
        <v>0</v>
      </c>
      <c r="CJ359" s="21">
        <v>0</v>
      </c>
      <c r="CK359" s="21">
        <v>0</v>
      </c>
      <c r="CL359" s="21">
        <v>0</v>
      </c>
      <c r="CM359" s="21">
        <v>0</v>
      </c>
      <c r="CN359" s="21">
        <v>0</v>
      </c>
      <c r="CO359" s="21">
        <v>0</v>
      </c>
      <c r="CP359" s="21">
        <v>0</v>
      </c>
      <c r="CQ359" s="21">
        <v>0</v>
      </c>
    </row>
    <row r="360" spans="1:95" s="21" customFormat="1" ht="15" x14ac:dyDescent="0.25">
      <c r="A360" s="21" t="s">
        <v>104</v>
      </c>
      <c r="B360" s="22" t="s">
        <v>130</v>
      </c>
      <c r="C360" s="23" t="str">
        <f>"20"</f>
        <v>20</v>
      </c>
      <c r="D360" s="23">
        <v>0.56000000000000005</v>
      </c>
      <c r="E360" s="23">
        <v>0</v>
      </c>
      <c r="F360" s="23">
        <v>0.03</v>
      </c>
      <c r="G360" s="23">
        <v>0</v>
      </c>
      <c r="H360" s="23">
        <v>7.37</v>
      </c>
      <c r="I360" s="23">
        <v>32.206399999999995</v>
      </c>
      <c r="J360" s="21">
        <v>0.04</v>
      </c>
      <c r="K360" s="21">
        <v>0</v>
      </c>
      <c r="L360" s="21">
        <v>0</v>
      </c>
      <c r="M360" s="21">
        <v>0</v>
      </c>
      <c r="N360" s="21">
        <v>0.13</v>
      </c>
      <c r="O360" s="21">
        <v>6.92</v>
      </c>
      <c r="P360" s="21">
        <v>0.32</v>
      </c>
      <c r="Q360" s="21">
        <v>0</v>
      </c>
      <c r="R360" s="21">
        <v>0</v>
      </c>
      <c r="S360" s="21">
        <v>0.06</v>
      </c>
      <c r="T360" s="21">
        <v>0.34</v>
      </c>
      <c r="U360" s="21">
        <v>99.8</v>
      </c>
      <c r="V360" s="21">
        <v>18.600000000000001</v>
      </c>
      <c r="W360" s="21">
        <v>4</v>
      </c>
      <c r="X360" s="21">
        <v>2.8</v>
      </c>
      <c r="Y360" s="21">
        <v>13</v>
      </c>
      <c r="Z360" s="21">
        <v>0.22</v>
      </c>
      <c r="AA360" s="21">
        <v>0</v>
      </c>
      <c r="AB360" s="21">
        <v>0</v>
      </c>
      <c r="AC360" s="21">
        <v>0</v>
      </c>
      <c r="AD360" s="21">
        <v>0.22</v>
      </c>
      <c r="AE360" s="21">
        <v>0.02</v>
      </c>
      <c r="AF360" s="21">
        <v>0.01</v>
      </c>
      <c r="AG360" s="21">
        <v>0.18</v>
      </c>
      <c r="AH360" s="21">
        <v>0.44</v>
      </c>
      <c r="AI360" s="21">
        <v>0</v>
      </c>
      <c r="AJ360" s="21">
        <v>0</v>
      </c>
      <c r="AK360" s="21">
        <v>69.599999999999994</v>
      </c>
      <c r="AL360" s="21">
        <v>63.6</v>
      </c>
      <c r="AM360" s="21">
        <v>118.8</v>
      </c>
      <c r="AN360" s="21">
        <v>37.799999999999997</v>
      </c>
      <c r="AO360" s="21">
        <v>22.8</v>
      </c>
      <c r="AP360" s="21">
        <v>46.2</v>
      </c>
      <c r="AQ360" s="21">
        <v>14.8</v>
      </c>
      <c r="AR360" s="21">
        <v>73.599999999999994</v>
      </c>
      <c r="AS360" s="21">
        <v>48.6</v>
      </c>
      <c r="AT360" s="21">
        <v>59</v>
      </c>
      <c r="AU360" s="21">
        <v>50.4</v>
      </c>
      <c r="AV360" s="21">
        <v>29.6</v>
      </c>
      <c r="AW360" s="21">
        <v>51.6</v>
      </c>
      <c r="AX360" s="21">
        <v>450.8</v>
      </c>
      <c r="AY360" s="21">
        <v>0</v>
      </c>
      <c r="AZ360" s="21">
        <v>141.80000000000001</v>
      </c>
      <c r="BA360" s="21">
        <v>73.599999999999994</v>
      </c>
      <c r="BB360" s="21">
        <v>37.4</v>
      </c>
      <c r="BC360" s="21">
        <v>29.4</v>
      </c>
      <c r="BD360" s="21">
        <v>0</v>
      </c>
      <c r="BE360" s="21">
        <v>0</v>
      </c>
      <c r="BF360" s="21">
        <v>0</v>
      </c>
      <c r="BG360" s="21">
        <v>0</v>
      </c>
      <c r="BH360" s="21">
        <v>0</v>
      </c>
      <c r="BI360" s="21">
        <v>0.02</v>
      </c>
      <c r="BJ360" s="21">
        <v>0</v>
      </c>
      <c r="BK360" s="21">
        <v>0</v>
      </c>
      <c r="BL360" s="21">
        <v>0</v>
      </c>
      <c r="BM360" s="21">
        <v>0</v>
      </c>
      <c r="BN360" s="21">
        <v>0.02</v>
      </c>
      <c r="BO360" s="21">
        <v>0</v>
      </c>
      <c r="BP360" s="21">
        <v>0</v>
      </c>
      <c r="BQ360" s="21">
        <v>0</v>
      </c>
      <c r="BR360" s="21">
        <v>0</v>
      </c>
      <c r="BS360" s="21">
        <v>0.02</v>
      </c>
      <c r="BT360" s="21">
        <v>0</v>
      </c>
      <c r="BU360" s="21">
        <v>0</v>
      </c>
      <c r="BV360" s="21">
        <v>7.0000000000000007E-2</v>
      </c>
      <c r="BW360" s="21">
        <v>0</v>
      </c>
      <c r="BX360" s="21">
        <v>0</v>
      </c>
      <c r="BY360" s="21">
        <v>0</v>
      </c>
      <c r="BZ360" s="21">
        <v>0</v>
      </c>
      <c r="CA360" s="21">
        <v>0</v>
      </c>
      <c r="CB360" s="21">
        <v>7.56</v>
      </c>
      <c r="CC360" s="23"/>
      <c r="CE360" s="21">
        <v>0</v>
      </c>
      <c r="CG360" s="21">
        <v>0</v>
      </c>
      <c r="CH360" s="21">
        <v>0</v>
      </c>
      <c r="CI360" s="21">
        <v>0</v>
      </c>
      <c r="CJ360" s="21">
        <v>0</v>
      </c>
      <c r="CK360" s="21">
        <v>0</v>
      </c>
      <c r="CL360" s="21">
        <v>0</v>
      </c>
      <c r="CM360" s="21">
        <v>0</v>
      </c>
      <c r="CN360" s="21">
        <v>0</v>
      </c>
      <c r="CO360" s="21">
        <v>0</v>
      </c>
      <c r="CP360" s="21">
        <v>0</v>
      </c>
      <c r="CQ360" s="21">
        <v>0</v>
      </c>
    </row>
    <row r="361" spans="1:95" s="18" customFormat="1" ht="15" x14ac:dyDescent="0.25">
      <c r="A361" s="18" t="s">
        <v>109</v>
      </c>
      <c r="B361" s="19" t="s">
        <v>131</v>
      </c>
      <c r="C361" s="20" t="str">
        <f>"20"</f>
        <v>20</v>
      </c>
      <c r="D361" s="20">
        <v>0.26</v>
      </c>
      <c r="E361" s="20">
        <v>0</v>
      </c>
      <c r="F361" s="20">
        <v>0.12</v>
      </c>
      <c r="G361" s="20">
        <v>0</v>
      </c>
      <c r="H361" s="20">
        <v>3.74</v>
      </c>
      <c r="I361" s="20">
        <v>17.707000000000001</v>
      </c>
      <c r="J361" s="18">
        <v>0.04</v>
      </c>
      <c r="K361" s="18">
        <v>0</v>
      </c>
      <c r="L361" s="18">
        <v>0</v>
      </c>
      <c r="M361" s="18">
        <v>0</v>
      </c>
      <c r="N361" s="18">
        <v>0.1</v>
      </c>
      <c r="O361" s="18">
        <v>3.48</v>
      </c>
      <c r="P361" s="18">
        <v>0.16</v>
      </c>
      <c r="Q361" s="18">
        <v>0</v>
      </c>
      <c r="R361" s="18">
        <v>0</v>
      </c>
      <c r="S361" s="18">
        <v>0.2</v>
      </c>
      <c r="T361" s="18">
        <v>0</v>
      </c>
      <c r="U361" s="18">
        <v>122</v>
      </c>
      <c r="V361" s="18">
        <v>49</v>
      </c>
      <c r="W361" s="18">
        <v>7</v>
      </c>
      <c r="X361" s="18">
        <v>9.4</v>
      </c>
      <c r="Y361" s="18">
        <v>31.6</v>
      </c>
      <c r="Z361" s="18">
        <v>0.78</v>
      </c>
      <c r="AA361" s="18">
        <v>0</v>
      </c>
      <c r="AB361" s="18">
        <v>1</v>
      </c>
      <c r="AC361" s="18">
        <v>0.2</v>
      </c>
      <c r="AD361" s="18">
        <v>0.28000000000000003</v>
      </c>
      <c r="AE361" s="18">
        <v>0.04</v>
      </c>
      <c r="AF361" s="18">
        <v>0.02</v>
      </c>
      <c r="AG361" s="18">
        <v>0.14000000000000001</v>
      </c>
      <c r="AH361" s="18">
        <v>0.4</v>
      </c>
      <c r="AI361" s="18">
        <v>0</v>
      </c>
      <c r="AJ361" s="18">
        <v>0</v>
      </c>
      <c r="AK361" s="18">
        <v>64.400000000000006</v>
      </c>
      <c r="AL361" s="18">
        <v>49.6</v>
      </c>
      <c r="AM361" s="18">
        <v>85.4</v>
      </c>
      <c r="AN361" s="18">
        <v>44.6</v>
      </c>
      <c r="AO361" s="18">
        <v>18.600000000000001</v>
      </c>
      <c r="AP361" s="18">
        <v>39.6</v>
      </c>
      <c r="AQ361" s="18">
        <v>16</v>
      </c>
      <c r="AR361" s="18">
        <v>74.2</v>
      </c>
      <c r="AS361" s="18">
        <v>59.4</v>
      </c>
      <c r="AT361" s="18">
        <v>58.2</v>
      </c>
      <c r="AU361" s="18">
        <v>92.8</v>
      </c>
      <c r="AV361" s="18">
        <v>24.8</v>
      </c>
      <c r="AW361" s="18">
        <v>62</v>
      </c>
      <c r="AX361" s="18">
        <v>305.8</v>
      </c>
      <c r="AY361" s="18">
        <v>0</v>
      </c>
      <c r="AZ361" s="18">
        <v>105.2</v>
      </c>
      <c r="BA361" s="18">
        <v>58.2</v>
      </c>
      <c r="BB361" s="18">
        <v>36</v>
      </c>
      <c r="BC361" s="18">
        <v>26</v>
      </c>
      <c r="BD361" s="18">
        <v>0</v>
      </c>
      <c r="BE361" s="18">
        <v>0</v>
      </c>
      <c r="BF361" s="18">
        <v>0</v>
      </c>
      <c r="BG361" s="18">
        <v>0</v>
      </c>
      <c r="BH361" s="18">
        <v>0</v>
      </c>
      <c r="BI361" s="18">
        <v>0</v>
      </c>
      <c r="BJ361" s="18">
        <v>0</v>
      </c>
      <c r="BK361" s="18">
        <v>0.03</v>
      </c>
      <c r="BL361" s="18">
        <v>0</v>
      </c>
      <c r="BM361" s="18">
        <v>0</v>
      </c>
      <c r="BN361" s="18">
        <v>0</v>
      </c>
      <c r="BO361" s="18">
        <v>0</v>
      </c>
      <c r="BP361" s="18">
        <v>0</v>
      </c>
      <c r="BQ361" s="18">
        <v>0</v>
      </c>
      <c r="BR361" s="18">
        <v>0</v>
      </c>
      <c r="BS361" s="18">
        <v>0.02</v>
      </c>
      <c r="BT361" s="18">
        <v>0</v>
      </c>
      <c r="BU361" s="18">
        <v>0</v>
      </c>
      <c r="BV361" s="18">
        <v>0.1</v>
      </c>
      <c r="BW361" s="18">
        <v>0.02</v>
      </c>
      <c r="BX361" s="18">
        <v>0</v>
      </c>
      <c r="BY361" s="18">
        <v>0</v>
      </c>
      <c r="BZ361" s="18">
        <v>0</v>
      </c>
      <c r="CA361" s="18">
        <v>0</v>
      </c>
      <c r="CB361" s="18">
        <v>9.4</v>
      </c>
      <c r="CC361" s="20"/>
      <c r="CE361" s="18">
        <v>0.17</v>
      </c>
      <c r="CG361" s="18">
        <v>0</v>
      </c>
      <c r="CH361" s="18">
        <v>0</v>
      </c>
      <c r="CI361" s="18">
        <v>0</v>
      </c>
      <c r="CJ361" s="18">
        <v>0</v>
      </c>
      <c r="CK361" s="18">
        <v>0</v>
      </c>
      <c r="CL361" s="18">
        <v>0</v>
      </c>
      <c r="CM361" s="18">
        <v>0</v>
      </c>
      <c r="CN361" s="18">
        <v>0</v>
      </c>
      <c r="CO361" s="18">
        <v>0</v>
      </c>
      <c r="CP361" s="18">
        <v>0</v>
      </c>
      <c r="CQ361" s="18">
        <v>0</v>
      </c>
    </row>
    <row r="362" spans="1:95" s="26" customFormat="1" ht="14.25" x14ac:dyDescent="0.2">
      <c r="B362" s="24" t="s">
        <v>91</v>
      </c>
      <c r="C362" s="25"/>
      <c r="D362" s="25">
        <v>26.58</v>
      </c>
      <c r="E362" s="25">
        <v>18.75</v>
      </c>
      <c r="F362" s="25">
        <v>44.2</v>
      </c>
      <c r="G362" s="25">
        <v>7.79</v>
      </c>
      <c r="H362" s="25">
        <v>85.26</v>
      </c>
      <c r="I362" s="25">
        <v>825.58</v>
      </c>
      <c r="J362" s="26">
        <v>9.92</v>
      </c>
      <c r="K362" s="26">
        <v>20.13</v>
      </c>
      <c r="L362" s="26">
        <v>3.87</v>
      </c>
      <c r="M362" s="26">
        <v>0</v>
      </c>
      <c r="N362" s="26">
        <v>34.96</v>
      </c>
      <c r="O362" s="26">
        <v>39.840000000000003</v>
      </c>
      <c r="P362" s="26">
        <v>10.46</v>
      </c>
      <c r="Q362" s="26">
        <v>0</v>
      </c>
      <c r="R362" s="26">
        <v>0</v>
      </c>
      <c r="S362" s="26">
        <v>1.46</v>
      </c>
      <c r="T362" s="26">
        <v>16.93</v>
      </c>
      <c r="U362" s="26">
        <v>5180.82</v>
      </c>
      <c r="V362" s="26">
        <v>1435.99</v>
      </c>
      <c r="W362" s="26">
        <v>196.57</v>
      </c>
      <c r="X362" s="26">
        <v>123.89</v>
      </c>
      <c r="Y362" s="26">
        <v>493.25</v>
      </c>
      <c r="Z362" s="26">
        <v>5.32</v>
      </c>
      <c r="AA362" s="26">
        <v>107.78</v>
      </c>
      <c r="AB362" s="26">
        <v>3623.25</v>
      </c>
      <c r="AC362" s="26">
        <v>1069.82</v>
      </c>
      <c r="AD362" s="26">
        <v>15.87</v>
      </c>
      <c r="AE362" s="26">
        <v>0.46</v>
      </c>
      <c r="AF362" s="26">
        <v>0.6</v>
      </c>
      <c r="AG362" s="26">
        <v>7.63</v>
      </c>
      <c r="AH362" s="26">
        <v>8.7100000000000009</v>
      </c>
      <c r="AI362" s="26">
        <v>22.54</v>
      </c>
      <c r="AJ362" s="26">
        <v>0</v>
      </c>
      <c r="AK362" s="26">
        <v>279.64</v>
      </c>
      <c r="AL362" s="26">
        <v>262.32</v>
      </c>
      <c r="AM362" s="26">
        <v>413.79</v>
      </c>
      <c r="AN362" s="26">
        <v>254.61</v>
      </c>
      <c r="AO362" s="26">
        <v>91.62</v>
      </c>
      <c r="AP362" s="26">
        <v>217</v>
      </c>
      <c r="AQ362" s="26">
        <v>74.739999999999995</v>
      </c>
      <c r="AR362" s="26">
        <v>300.98</v>
      </c>
      <c r="AS362" s="26">
        <v>277.06</v>
      </c>
      <c r="AT362" s="26">
        <v>404.25</v>
      </c>
      <c r="AU362" s="26">
        <v>541.29</v>
      </c>
      <c r="AV362" s="26">
        <v>117.26</v>
      </c>
      <c r="AW362" s="26">
        <v>242.92</v>
      </c>
      <c r="AX362" s="26">
        <v>1636.38</v>
      </c>
      <c r="AY362" s="26">
        <v>0</v>
      </c>
      <c r="AZ362" s="26">
        <v>435.22</v>
      </c>
      <c r="BA362" s="26">
        <v>282.37</v>
      </c>
      <c r="BB362" s="26">
        <v>186.02</v>
      </c>
      <c r="BC362" s="26">
        <v>110.39</v>
      </c>
      <c r="BD362" s="26">
        <v>0.17</v>
      </c>
      <c r="BE362" s="26">
        <v>0.04</v>
      </c>
      <c r="BF362" s="26">
        <v>0.03</v>
      </c>
      <c r="BG362" s="26">
        <v>0.09</v>
      </c>
      <c r="BH362" s="26">
        <v>0.11</v>
      </c>
      <c r="BI362" s="26">
        <v>0.38</v>
      </c>
      <c r="BJ362" s="26">
        <v>0</v>
      </c>
      <c r="BK362" s="26">
        <v>2.96</v>
      </c>
      <c r="BL362" s="26">
        <v>0</v>
      </c>
      <c r="BM362" s="26">
        <v>1.5</v>
      </c>
      <c r="BN362" s="26">
        <v>0.11</v>
      </c>
      <c r="BO362" s="26">
        <v>0.2</v>
      </c>
      <c r="BP362" s="26">
        <v>0</v>
      </c>
      <c r="BQ362" s="26">
        <v>0.02</v>
      </c>
      <c r="BR362" s="26">
        <v>0.14000000000000001</v>
      </c>
      <c r="BS362" s="26">
        <v>7.83</v>
      </c>
      <c r="BT362" s="26">
        <v>0</v>
      </c>
      <c r="BU362" s="26">
        <v>0</v>
      </c>
      <c r="BV362" s="26">
        <v>17.66</v>
      </c>
      <c r="BW362" s="26">
        <v>0.03</v>
      </c>
      <c r="BX362" s="26">
        <v>0</v>
      </c>
      <c r="BY362" s="26">
        <v>0</v>
      </c>
      <c r="BZ362" s="26">
        <v>0</v>
      </c>
      <c r="CA362" s="26">
        <v>0</v>
      </c>
      <c r="CB362" s="26">
        <v>694.49</v>
      </c>
      <c r="CC362" s="25"/>
      <c r="CD362" s="26">
        <f>$I$28/$I$42*100</f>
        <v>6.0598904859685154</v>
      </c>
      <c r="CE362" s="26">
        <v>711.66</v>
      </c>
      <c r="CG362" s="26">
        <v>0</v>
      </c>
      <c r="CH362" s="26">
        <v>0</v>
      </c>
      <c r="CI362" s="26">
        <v>0</v>
      </c>
      <c r="CJ362" s="26">
        <v>0</v>
      </c>
      <c r="CK362" s="26">
        <v>0</v>
      </c>
      <c r="CL362" s="26">
        <v>0</v>
      </c>
      <c r="CM362" s="26">
        <v>0</v>
      </c>
      <c r="CN362" s="26">
        <v>0</v>
      </c>
      <c r="CO362" s="26">
        <v>0</v>
      </c>
      <c r="CP362" s="26">
        <v>3.94</v>
      </c>
      <c r="CQ362" s="26">
        <v>4.2</v>
      </c>
    </row>
    <row r="363" spans="1:95" s="5" customFormat="1" ht="15" x14ac:dyDescent="0.25">
      <c r="B363" s="17" t="s">
        <v>92</v>
      </c>
      <c r="C363" s="11"/>
      <c r="D363" s="11"/>
      <c r="E363" s="11"/>
      <c r="F363" s="11"/>
      <c r="G363" s="11"/>
      <c r="H363" s="11"/>
      <c r="I363" s="11"/>
      <c r="CC363" s="11"/>
    </row>
    <row r="364" spans="1:95" s="21" customFormat="1" ht="15" x14ac:dyDescent="0.25">
      <c r="A364" s="21" t="s">
        <v>148</v>
      </c>
      <c r="B364" s="22" t="s">
        <v>149</v>
      </c>
      <c r="C364" s="23" t="str">
        <f>"50"</f>
        <v>50</v>
      </c>
      <c r="D364" s="23">
        <v>3.03</v>
      </c>
      <c r="E364" s="23">
        <v>1.59</v>
      </c>
      <c r="F364" s="23">
        <v>2.7</v>
      </c>
      <c r="G364" s="23">
        <v>0.5</v>
      </c>
      <c r="H364" s="23">
        <v>22.54</v>
      </c>
      <c r="I364" s="23">
        <v>126.36531834152383</v>
      </c>
      <c r="J364" s="21">
        <v>1.0900000000000001</v>
      </c>
      <c r="K364" s="21">
        <v>0.28999999999999998</v>
      </c>
      <c r="L364" s="21">
        <v>0.2</v>
      </c>
      <c r="M364" s="21">
        <v>0</v>
      </c>
      <c r="N364" s="21">
        <v>3.67</v>
      </c>
      <c r="O364" s="21">
        <v>18</v>
      </c>
      <c r="P364" s="21">
        <v>0.87</v>
      </c>
      <c r="Q364" s="21">
        <v>0</v>
      </c>
      <c r="R364" s="21">
        <v>0</v>
      </c>
      <c r="S364" s="21">
        <v>0.16</v>
      </c>
      <c r="T364" s="21">
        <v>0.71</v>
      </c>
      <c r="U364" s="21">
        <v>160.26</v>
      </c>
      <c r="V364" s="21">
        <v>51.52</v>
      </c>
      <c r="W364" s="21">
        <v>26.7</v>
      </c>
      <c r="X364" s="21">
        <v>7.27</v>
      </c>
      <c r="Y364" s="21">
        <v>55.19</v>
      </c>
      <c r="Z364" s="21">
        <v>0.46</v>
      </c>
      <c r="AA364" s="21">
        <v>9.83</v>
      </c>
      <c r="AB364" s="21">
        <v>5.03</v>
      </c>
      <c r="AC364" s="21">
        <v>17.73</v>
      </c>
      <c r="AD364" s="21">
        <v>0.8</v>
      </c>
      <c r="AE364" s="21">
        <v>0.04</v>
      </c>
      <c r="AF364" s="21">
        <v>0.06</v>
      </c>
      <c r="AG364" s="21">
        <v>0.39</v>
      </c>
      <c r="AH364" s="21">
        <v>1.62</v>
      </c>
      <c r="AI364" s="21">
        <v>0.03</v>
      </c>
      <c r="AJ364" s="21">
        <v>0</v>
      </c>
      <c r="AK364" s="21">
        <v>154.58000000000001</v>
      </c>
      <c r="AL364" s="21">
        <v>137.94999999999999</v>
      </c>
      <c r="AM364" s="21">
        <v>253.33</v>
      </c>
      <c r="AN364" s="21">
        <v>104.6</v>
      </c>
      <c r="AO364" s="21">
        <v>56.68</v>
      </c>
      <c r="AP364" s="21">
        <v>107.23</v>
      </c>
      <c r="AQ364" s="21">
        <v>34.51</v>
      </c>
      <c r="AR364" s="21">
        <v>155.94999999999999</v>
      </c>
      <c r="AS364" s="21">
        <v>113.59</v>
      </c>
      <c r="AT364" s="21">
        <v>135.63</v>
      </c>
      <c r="AU364" s="21">
        <v>137.88</v>
      </c>
      <c r="AV364" s="21">
        <v>66.13</v>
      </c>
      <c r="AW364" s="21">
        <v>108.6</v>
      </c>
      <c r="AX364" s="21">
        <v>865.87</v>
      </c>
      <c r="AY364" s="21">
        <v>0.52</v>
      </c>
      <c r="AZ364" s="21">
        <v>266.64</v>
      </c>
      <c r="BA364" s="21">
        <v>166.86</v>
      </c>
      <c r="BB364" s="21">
        <v>86.91</v>
      </c>
      <c r="BC364" s="21">
        <v>62.96</v>
      </c>
      <c r="BD364" s="21">
        <v>0</v>
      </c>
      <c r="BE364" s="21">
        <v>0</v>
      </c>
      <c r="BF364" s="21">
        <v>0</v>
      </c>
      <c r="BG364" s="21">
        <v>0</v>
      </c>
      <c r="BH364" s="21">
        <v>0</v>
      </c>
      <c r="BI364" s="21">
        <v>0</v>
      </c>
      <c r="BJ364" s="21">
        <v>0</v>
      </c>
      <c r="BK364" s="21">
        <v>0.04</v>
      </c>
      <c r="BL364" s="21">
        <v>0</v>
      </c>
      <c r="BM364" s="21">
        <v>0.01</v>
      </c>
      <c r="BN364" s="21">
        <v>0</v>
      </c>
      <c r="BO364" s="21">
        <v>0</v>
      </c>
      <c r="BP364" s="21">
        <v>0</v>
      </c>
      <c r="BQ364" s="21">
        <v>0</v>
      </c>
      <c r="BR364" s="21">
        <v>0</v>
      </c>
      <c r="BS364" s="21">
        <v>0.06</v>
      </c>
      <c r="BT364" s="21">
        <v>0</v>
      </c>
      <c r="BU364" s="21">
        <v>0</v>
      </c>
      <c r="BV364" s="21">
        <v>0.22</v>
      </c>
      <c r="BW364" s="21">
        <v>0.01</v>
      </c>
      <c r="BX364" s="21">
        <v>0</v>
      </c>
      <c r="BY364" s="21">
        <v>0</v>
      </c>
      <c r="BZ364" s="21">
        <v>0</v>
      </c>
      <c r="CA364" s="21">
        <v>0</v>
      </c>
      <c r="CB364" s="21">
        <v>26.57</v>
      </c>
      <c r="CC364" s="23"/>
      <c r="CE364" s="21">
        <v>10.67</v>
      </c>
      <c r="CG364" s="21">
        <v>0</v>
      </c>
      <c r="CH364" s="21">
        <v>0</v>
      </c>
      <c r="CI364" s="21">
        <v>0</v>
      </c>
      <c r="CJ364" s="21">
        <v>0</v>
      </c>
      <c r="CK364" s="21">
        <v>0</v>
      </c>
      <c r="CL364" s="21">
        <v>0</v>
      </c>
      <c r="CM364" s="21">
        <v>0</v>
      </c>
      <c r="CN364" s="21">
        <v>0</v>
      </c>
      <c r="CO364" s="21">
        <v>0</v>
      </c>
      <c r="CP364" s="21">
        <v>3.4</v>
      </c>
      <c r="CQ364" s="21">
        <v>0.4</v>
      </c>
    </row>
    <row r="365" spans="1:95" s="21" customFormat="1" ht="15" x14ac:dyDescent="0.25">
      <c r="A365" s="21" t="s">
        <v>223</v>
      </c>
      <c r="B365" s="22" t="s">
        <v>224</v>
      </c>
      <c r="C365" s="23" t="str">
        <f>"200"</f>
        <v>200</v>
      </c>
      <c r="D365" s="23">
        <v>0.67</v>
      </c>
      <c r="E365" s="23">
        <v>0</v>
      </c>
      <c r="F365" s="23">
        <v>0.27</v>
      </c>
      <c r="G365" s="23">
        <v>0.27</v>
      </c>
      <c r="H365" s="23">
        <v>33.4</v>
      </c>
      <c r="I365" s="23">
        <v>127.46812000000001</v>
      </c>
      <c r="J365" s="21">
        <v>0.04</v>
      </c>
      <c r="K365" s="21">
        <v>0</v>
      </c>
      <c r="L365" s="21">
        <v>0</v>
      </c>
      <c r="M365" s="21">
        <v>0</v>
      </c>
      <c r="N365" s="21">
        <v>27.81</v>
      </c>
      <c r="O365" s="21">
        <v>1.18</v>
      </c>
      <c r="P365" s="21">
        <v>4.41</v>
      </c>
      <c r="Q365" s="21">
        <v>0</v>
      </c>
      <c r="R365" s="21">
        <v>0</v>
      </c>
      <c r="S365" s="21">
        <v>1</v>
      </c>
      <c r="T365" s="21">
        <v>0.96</v>
      </c>
      <c r="U365" s="21">
        <v>2.38</v>
      </c>
      <c r="V365" s="21">
        <v>10.49</v>
      </c>
      <c r="W365" s="21">
        <v>12.22</v>
      </c>
      <c r="X365" s="21">
        <v>3.23</v>
      </c>
      <c r="Y365" s="21">
        <v>3.16</v>
      </c>
      <c r="Z365" s="21">
        <v>0.64</v>
      </c>
      <c r="AA365" s="21">
        <v>0</v>
      </c>
      <c r="AB365" s="21">
        <v>882</v>
      </c>
      <c r="AC365" s="21">
        <v>163.4</v>
      </c>
      <c r="AD365" s="21">
        <v>0.76</v>
      </c>
      <c r="AE365" s="21">
        <v>0.01</v>
      </c>
      <c r="AF365" s="21">
        <v>0.05</v>
      </c>
      <c r="AG365" s="21">
        <v>0.2</v>
      </c>
      <c r="AH365" s="21">
        <v>0.28000000000000003</v>
      </c>
      <c r="AI365" s="21">
        <v>80</v>
      </c>
      <c r="AJ365" s="21">
        <v>0</v>
      </c>
      <c r="AK365" s="21">
        <v>0</v>
      </c>
      <c r="AL365" s="21">
        <v>0</v>
      </c>
      <c r="AM365" s="21">
        <v>0</v>
      </c>
      <c r="AN365" s="21">
        <v>0</v>
      </c>
      <c r="AO365" s="21">
        <v>0</v>
      </c>
      <c r="AP365" s="21">
        <v>0</v>
      </c>
      <c r="AQ365" s="21">
        <v>0</v>
      </c>
      <c r="AR365" s="21">
        <v>0</v>
      </c>
      <c r="AS365" s="21">
        <v>0</v>
      </c>
      <c r="AT365" s="21">
        <v>0</v>
      </c>
      <c r="AU365" s="21">
        <v>0</v>
      </c>
      <c r="AV365" s="21">
        <v>0</v>
      </c>
      <c r="AW365" s="21">
        <v>0</v>
      </c>
      <c r="AX365" s="21">
        <v>0</v>
      </c>
      <c r="AY365" s="21">
        <v>0</v>
      </c>
      <c r="AZ365" s="21">
        <v>0</v>
      </c>
      <c r="BA365" s="21">
        <v>0</v>
      </c>
      <c r="BB365" s="21">
        <v>0</v>
      </c>
      <c r="BC365" s="21">
        <v>0</v>
      </c>
      <c r="BD365" s="21">
        <v>0</v>
      </c>
      <c r="BE365" s="21">
        <v>0</v>
      </c>
      <c r="BF365" s="21">
        <v>0</v>
      </c>
      <c r="BG365" s="21">
        <v>0</v>
      </c>
      <c r="BH365" s="21">
        <v>0</v>
      </c>
      <c r="BI365" s="21">
        <v>0</v>
      </c>
      <c r="BJ365" s="21">
        <v>0</v>
      </c>
      <c r="BK365" s="21">
        <v>0</v>
      </c>
      <c r="BL365" s="21">
        <v>0</v>
      </c>
      <c r="BM365" s="21">
        <v>0</v>
      </c>
      <c r="BN365" s="21">
        <v>0</v>
      </c>
      <c r="BO365" s="21">
        <v>0</v>
      </c>
      <c r="BP365" s="21">
        <v>0</v>
      </c>
      <c r="BQ365" s="21">
        <v>0</v>
      </c>
      <c r="BR365" s="21">
        <v>0</v>
      </c>
      <c r="BS365" s="21">
        <v>0</v>
      </c>
      <c r="BT365" s="21">
        <v>0</v>
      </c>
      <c r="BU365" s="21">
        <v>0</v>
      </c>
      <c r="BV365" s="21">
        <v>0</v>
      </c>
      <c r="BW365" s="21">
        <v>0</v>
      </c>
      <c r="BX365" s="21">
        <v>0</v>
      </c>
      <c r="BY365" s="21">
        <v>0</v>
      </c>
      <c r="BZ365" s="21">
        <v>0</v>
      </c>
      <c r="CA365" s="21">
        <v>0</v>
      </c>
      <c r="CB365" s="21">
        <v>202.82</v>
      </c>
      <c r="CC365" s="23"/>
      <c r="CE365" s="21">
        <v>147</v>
      </c>
      <c r="CG365" s="21">
        <v>0</v>
      </c>
      <c r="CH365" s="21">
        <v>0</v>
      </c>
      <c r="CI365" s="21">
        <v>0</v>
      </c>
      <c r="CJ365" s="21">
        <v>0</v>
      </c>
      <c r="CK365" s="21">
        <v>0</v>
      </c>
      <c r="CL365" s="21">
        <v>0</v>
      </c>
      <c r="CM365" s="21">
        <v>0</v>
      </c>
      <c r="CN365" s="21">
        <v>0</v>
      </c>
      <c r="CO365" s="21">
        <v>0</v>
      </c>
      <c r="CP365" s="21">
        <v>10</v>
      </c>
      <c r="CQ365" s="21">
        <v>0</v>
      </c>
    </row>
    <row r="366" spans="1:95" s="18" customFormat="1" ht="15" x14ac:dyDescent="0.25">
      <c r="A366" s="18" t="s">
        <v>114</v>
      </c>
      <c r="B366" s="19" t="s">
        <v>156</v>
      </c>
      <c r="C366" s="20" t="str">
        <f>"125"</f>
        <v>125</v>
      </c>
      <c r="D366" s="20">
        <v>3.44</v>
      </c>
      <c r="E366" s="20">
        <v>0</v>
      </c>
      <c r="F366" s="20">
        <v>2.75</v>
      </c>
      <c r="G366" s="20">
        <v>0</v>
      </c>
      <c r="H366" s="20">
        <v>12.84</v>
      </c>
      <c r="I366" s="20">
        <v>87.322024999999996</v>
      </c>
      <c r="J366" s="18">
        <v>0</v>
      </c>
      <c r="K366" s="18">
        <v>0</v>
      </c>
      <c r="L366" s="18">
        <v>0</v>
      </c>
      <c r="M366" s="18">
        <v>0</v>
      </c>
      <c r="N366" s="18">
        <v>12.84</v>
      </c>
      <c r="O366" s="18">
        <v>0</v>
      </c>
      <c r="P366" s="18">
        <v>0</v>
      </c>
      <c r="Q366" s="18">
        <v>0</v>
      </c>
      <c r="R366" s="18">
        <v>0</v>
      </c>
      <c r="S366" s="18">
        <v>0</v>
      </c>
      <c r="T366" s="18">
        <v>0</v>
      </c>
      <c r="U366" s="18">
        <v>0</v>
      </c>
      <c r="V366" s="18">
        <v>0</v>
      </c>
      <c r="W366" s="18">
        <v>0</v>
      </c>
      <c r="X366" s="18">
        <v>0</v>
      </c>
      <c r="Y366" s="18">
        <v>0</v>
      </c>
      <c r="Z366" s="18">
        <v>0</v>
      </c>
      <c r="AA366" s="18">
        <v>0</v>
      </c>
      <c r="AB366" s="18">
        <v>0</v>
      </c>
      <c r="AC366" s="18">
        <v>0</v>
      </c>
      <c r="AD366" s="18">
        <v>0</v>
      </c>
      <c r="AE366" s="18">
        <v>0</v>
      </c>
      <c r="AF366" s="18">
        <v>0</v>
      </c>
      <c r="AG366" s="18">
        <v>0</v>
      </c>
      <c r="AH366" s="18">
        <v>0</v>
      </c>
      <c r="AI366" s="18">
        <v>0</v>
      </c>
      <c r="AJ366" s="18">
        <v>0</v>
      </c>
      <c r="AK366" s="18">
        <v>0</v>
      </c>
      <c r="AL366" s="18">
        <v>0</v>
      </c>
      <c r="AM366" s="18">
        <v>0</v>
      </c>
      <c r="AN366" s="18">
        <v>0</v>
      </c>
      <c r="AO366" s="18">
        <v>0</v>
      </c>
      <c r="AP366" s="18">
        <v>0</v>
      </c>
      <c r="AQ366" s="18">
        <v>0</v>
      </c>
      <c r="AR366" s="18">
        <v>0</v>
      </c>
      <c r="AS366" s="18">
        <v>0</v>
      </c>
      <c r="AT366" s="18">
        <v>0</v>
      </c>
      <c r="AU366" s="18">
        <v>0</v>
      </c>
      <c r="AV366" s="18">
        <v>0</v>
      </c>
      <c r="AW366" s="18">
        <v>0</v>
      </c>
      <c r="AX366" s="18">
        <v>0</v>
      </c>
      <c r="AY366" s="18">
        <v>0</v>
      </c>
      <c r="AZ366" s="18">
        <v>0</v>
      </c>
      <c r="BA366" s="18">
        <v>0</v>
      </c>
      <c r="BB366" s="18">
        <v>0</v>
      </c>
      <c r="BC366" s="18">
        <v>0</v>
      </c>
      <c r="BD366" s="18">
        <v>0</v>
      </c>
      <c r="BE366" s="18">
        <v>0</v>
      </c>
      <c r="BF366" s="18">
        <v>0</v>
      </c>
      <c r="BG366" s="18">
        <v>0</v>
      </c>
      <c r="BH366" s="18">
        <v>0</v>
      </c>
      <c r="BI366" s="18">
        <v>0</v>
      </c>
      <c r="BJ366" s="18">
        <v>0</v>
      </c>
      <c r="BK366" s="18">
        <v>0</v>
      </c>
      <c r="BL366" s="18">
        <v>0</v>
      </c>
      <c r="BM366" s="18">
        <v>0</v>
      </c>
      <c r="BN366" s="18">
        <v>0</v>
      </c>
      <c r="BO366" s="18">
        <v>0</v>
      </c>
      <c r="BP366" s="18">
        <v>0</v>
      </c>
      <c r="BQ366" s="18">
        <v>0</v>
      </c>
      <c r="BR366" s="18">
        <v>0</v>
      </c>
      <c r="BS366" s="18">
        <v>0</v>
      </c>
      <c r="BT366" s="18">
        <v>0</v>
      </c>
      <c r="BU366" s="18">
        <v>0</v>
      </c>
      <c r="BV366" s="18">
        <v>0</v>
      </c>
      <c r="BW366" s="18">
        <v>0</v>
      </c>
      <c r="BX366" s="18">
        <v>0</v>
      </c>
      <c r="BY366" s="18">
        <v>0</v>
      </c>
      <c r="BZ366" s="18">
        <v>0</v>
      </c>
      <c r="CA366" s="18">
        <v>0</v>
      </c>
      <c r="CB366" s="18">
        <v>0</v>
      </c>
      <c r="CC366" s="20"/>
      <c r="CE366" s="18">
        <v>0</v>
      </c>
      <c r="CG366" s="18">
        <v>0</v>
      </c>
      <c r="CH366" s="18">
        <v>0</v>
      </c>
      <c r="CI366" s="18">
        <v>0</v>
      </c>
      <c r="CJ366" s="18">
        <v>0</v>
      </c>
      <c r="CK366" s="18">
        <v>0</v>
      </c>
      <c r="CL366" s="18">
        <v>0</v>
      </c>
      <c r="CM366" s="18">
        <v>0</v>
      </c>
      <c r="CN366" s="18">
        <v>0</v>
      </c>
      <c r="CO366" s="18">
        <v>0</v>
      </c>
      <c r="CP366" s="18">
        <v>0</v>
      </c>
      <c r="CQ366" s="18">
        <v>0</v>
      </c>
    </row>
    <row r="367" spans="1:95" s="26" customFormat="1" ht="14.25" x14ac:dyDescent="0.2">
      <c r="B367" s="24" t="s">
        <v>94</v>
      </c>
      <c r="C367" s="25"/>
      <c r="D367" s="25">
        <v>7.14</v>
      </c>
      <c r="E367" s="25">
        <v>1.59</v>
      </c>
      <c r="F367" s="25">
        <v>5.72</v>
      </c>
      <c r="G367" s="25">
        <v>0.77</v>
      </c>
      <c r="H367" s="25">
        <v>68.78</v>
      </c>
      <c r="I367" s="25">
        <v>341.16</v>
      </c>
      <c r="J367" s="26">
        <v>1.1299999999999999</v>
      </c>
      <c r="K367" s="26">
        <v>0.28999999999999998</v>
      </c>
      <c r="L367" s="26">
        <v>0.2</v>
      </c>
      <c r="M367" s="26">
        <v>0</v>
      </c>
      <c r="N367" s="26">
        <v>44.33</v>
      </c>
      <c r="O367" s="26">
        <v>19.18</v>
      </c>
      <c r="P367" s="26">
        <v>5.27</v>
      </c>
      <c r="Q367" s="26">
        <v>0</v>
      </c>
      <c r="R367" s="26">
        <v>0</v>
      </c>
      <c r="S367" s="26">
        <v>1.1599999999999999</v>
      </c>
      <c r="T367" s="26">
        <v>1.67</v>
      </c>
      <c r="U367" s="26">
        <v>162.63999999999999</v>
      </c>
      <c r="V367" s="26">
        <v>62.02</v>
      </c>
      <c r="W367" s="26">
        <v>38.92</v>
      </c>
      <c r="X367" s="26">
        <v>10.5</v>
      </c>
      <c r="Y367" s="26">
        <v>58.35</v>
      </c>
      <c r="Z367" s="26">
        <v>1.1000000000000001</v>
      </c>
      <c r="AA367" s="26">
        <v>9.83</v>
      </c>
      <c r="AB367" s="26">
        <v>887.03</v>
      </c>
      <c r="AC367" s="26">
        <v>181.13</v>
      </c>
      <c r="AD367" s="26">
        <v>1.56</v>
      </c>
      <c r="AE367" s="26">
        <v>0.05</v>
      </c>
      <c r="AF367" s="26">
        <v>0.11</v>
      </c>
      <c r="AG367" s="26">
        <v>0.59</v>
      </c>
      <c r="AH367" s="26">
        <v>1.9</v>
      </c>
      <c r="AI367" s="26">
        <v>80.03</v>
      </c>
      <c r="AJ367" s="26">
        <v>0</v>
      </c>
      <c r="AK367" s="26">
        <v>154.58000000000001</v>
      </c>
      <c r="AL367" s="26">
        <v>137.94999999999999</v>
      </c>
      <c r="AM367" s="26">
        <v>253.33</v>
      </c>
      <c r="AN367" s="26">
        <v>104.6</v>
      </c>
      <c r="AO367" s="26">
        <v>56.68</v>
      </c>
      <c r="AP367" s="26">
        <v>107.23</v>
      </c>
      <c r="AQ367" s="26">
        <v>34.51</v>
      </c>
      <c r="AR367" s="26">
        <v>155.94999999999999</v>
      </c>
      <c r="AS367" s="26">
        <v>113.59</v>
      </c>
      <c r="AT367" s="26">
        <v>135.63</v>
      </c>
      <c r="AU367" s="26">
        <v>137.88</v>
      </c>
      <c r="AV367" s="26">
        <v>66.13</v>
      </c>
      <c r="AW367" s="26">
        <v>108.6</v>
      </c>
      <c r="AX367" s="26">
        <v>865.87</v>
      </c>
      <c r="AY367" s="26">
        <v>0.52</v>
      </c>
      <c r="AZ367" s="26">
        <v>266.64</v>
      </c>
      <c r="BA367" s="26">
        <v>166.86</v>
      </c>
      <c r="BB367" s="26">
        <v>86.91</v>
      </c>
      <c r="BC367" s="26">
        <v>62.96</v>
      </c>
      <c r="BD367" s="26">
        <v>0</v>
      </c>
      <c r="BE367" s="26">
        <v>0</v>
      </c>
      <c r="BF367" s="26">
        <v>0</v>
      </c>
      <c r="BG367" s="26">
        <v>0</v>
      </c>
      <c r="BH367" s="26">
        <v>0</v>
      </c>
      <c r="BI367" s="26">
        <v>0</v>
      </c>
      <c r="BJ367" s="26">
        <v>0</v>
      </c>
      <c r="BK367" s="26">
        <v>0.04</v>
      </c>
      <c r="BL367" s="26">
        <v>0</v>
      </c>
      <c r="BM367" s="26">
        <v>0.01</v>
      </c>
      <c r="BN367" s="26">
        <v>0</v>
      </c>
      <c r="BO367" s="26">
        <v>0</v>
      </c>
      <c r="BP367" s="26">
        <v>0</v>
      </c>
      <c r="BQ367" s="26">
        <v>0</v>
      </c>
      <c r="BR367" s="26">
        <v>0</v>
      </c>
      <c r="BS367" s="26">
        <v>0.06</v>
      </c>
      <c r="BT367" s="26">
        <v>0</v>
      </c>
      <c r="BU367" s="26">
        <v>0</v>
      </c>
      <c r="BV367" s="26">
        <v>0.22</v>
      </c>
      <c r="BW367" s="26">
        <v>0.01</v>
      </c>
      <c r="BX367" s="26">
        <v>0</v>
      </c>
      <c r="BY367" s="26">
        <v>0</v>
      </c>
      <c r="BZ367" s="26">
        <v>0</v>
      </c>
      <c r="CA367" s="26">
        <v>0</v>
      </c>
      <c r="CB367" s="26">
        <v>229.39</v>
      </c>
      <c r="CC367" s="25"/>
      <c r="CD367" s="26">
        <f>$I$33/$I$42*100</f>
        <v>16.341546885694733</v>
      </c>
      <c r="CE367" s="26">
        <v>157.66999999999999</v>
      </c>
      <c r="CG367" s="26">
        <v>0</v>
      </c>
      <c r="CH367" s="26">
        <v>0</v>
      </c>
      <c r="CI367" s="26">
        <v>0</v>
      </c>
      <c r="CJ367" s="26">
        <v>0</v>
      </c>
      <c r="CK367" s="26">
        <v>0</v>
      </c>
      <c r="CL367" s="26">
        <v>0</v>
      </c>
      <c r="CM367" s="26">
        <v>0</v>
      </c>
      <c r="CN367" s="26">
        <v>0</v>
      </c>
      <c r="CO367" s="26">
        <v>0</v>
      </c>
      <c r="CP367" s="26">
        <v>13.4</v>
      </c>
      <c r="CQ367" s="26">
        <v>0.4</v>
      </c>
    </row>
    <row r="368" spans="1:95" s="5" customFormat="1" ht="15" x14ac:dyDescent="0.25">
      <c r="B368" s="17" t="s">
        <v>95</v>
      </c>
      <c r="C368" s="11"/>
      <c r="D368" s="11"/>
      <c r="E368" s="11"/>
      <c r="F368" s="11"/>
      <c r="G368" s="11"/>
      <c r="H368" s="11"/>
      <c r="I368" s="11"/>
      <c r="CC368" s="11"/>
    </row>
    <row r="369" spans="1:95" s="21" customFormat="1" ht="15" x14ac:dyDescent="0.25">
      <c r="A369" s="21" t="s">
        <v>268</v>
      </c>
      <c r="B369" s="22" t="s">
        <v>269</v>
      </c>
      <c r="C369" s="23" t="str">
        <f>"90"</f>
        <v>90</v>
      </c>
      <c r="D369" s="23">
        <v>5.87</v>
      </c>
      <c r="E369" s="23">
        <v>5.24</v>
      </c>
      <c r="F369" s="23">
        <v>6.67</v>
      </c>
      <c r="G369" s="23">
        <v>0</v>
      </c>
      <c r="H369" s="23">
        <v>7.79</v>
      </c>
      <c r="I369" s="23">
        <v>111.35046726933335</v>
      </c>
      <c r="J369" s="21">
        <v>3.31</v>
      </c>
      <c r="K369" s="21">
        <v>0.06</v>
      </c>
      <c r="L369" s="21">
        <v>1.56</v>
      </c>
      <c r="M369" s="21">
        <v>0</v>
      </c>
      <c r="N369" s="21">
        <v>1.79</v>
      </c>
      <c r="O369" s="21">
        <v>4.1100000000000003</v>
      </c>
      <c r="P369" s="21">
        <v>1.89</v>
      </c>
      <c r="Q369" s="21">
        <v>0</v>
      </c>
      <c r="R369" s="21">
        <v>0</v>
      </c>
      <c r="S369" s="21">
        <v>0.14000000000000001</v>
      </c>
      <c r="T369" s="21">
        <v>1.38</v>
      </c>
      <c r="U369" s="21">
        <v>285.25</v>
      </c>
      <c r="V369" s="21">
        <v>111.49</v>
      </c>
      <c r="W369" s="21">
        <v>21.84</v>
      </c>
      <c r="X369" s="21">
        <v>11.46</v>
      </c>
      <c r="Y369" s="21">
        <v>68.44</v>
      </c>
      <c r="Z369" s="21">
        <v>0.84</v>
      </c>
      <c r="AA369" s="21">
        <v>23.64</v>
      </c>
      <c r="AB369" s="21">
        <v>242.29</v>
      </c>
      <c r="AC369" s="21">
        <v>115.93</v>
      </c>
      <c r="AD369" s="21">
        <v>0.42</v>
      </c>
      <c r="AE369" s="21">
        <v>0.04</v>
      </c>
      <c r="AF369" s="21">
        <v>0.08</v>
      </c>
      <c r="AG369" s="21">
        <v>2.2400000000000002</v>
      </c>
      <c r="AH369" s="21">
        <v>5.3</v>
      </c>
      <c r="AI369" s="21">
        <v>0.38</v>
      </c>
      <c r="AJ369" s="21">
        <v>0</v>
      </c>
      <c r="AK369" s="21">
        <v>36.840000000000003</v>
      </c>
      <c r="AL369" s="21">
        <v>29.72</v>
      </c>
      <c r="AM369" s="21">
        <v>53.89</v>
      </c>
      <c r="AN369" s="21">
        <v>37.81</v>
      </c>
      <c r="AO369" s="21">
        <v>18.11</v>
      </c>
      <c r="AP369" s="21">
        <v>28.27</v>
      </c>
      <c r="AQ369" s="21">
        <v>9.7100000000000009</v>
      </c>
      <c r="AR369" s="21">
        <v>32.78</v>
      </c>
      <c r="AS369" s="21">
        <v>32.31</v>
      </c>
      <c r="AT369" s="21">
        <v>35.94</v>
      </c>
      <c r="AU369" s="21">
        <v>53.18</v>
      </c>
      <c r="AV369" s="21">
        <v>16.23</v>
      </c>
      <c r="AW369" s="21">
        <v>21.58</v>
      </c>
      <c r="AX369" s="21">
        <v>121.11</v>
      </c>
      <c r="AY369" s="21">
        <v>0.5</v>
      </c>
      <c r="AZ369" s="21">
        <v>31.45</v>
      </c>
      <c r="BA369" s="21">
        <v>42.86</v>
      </c>
      <c r="BB369" s="21">
        <v>22.09</v>
      </c>
      <c r="BC369" s="21">
        <v>14.15</v>
      </c>
      <c r="BD369" s="21">
        <v>7.0000000000000007E-2</v>
      </c>
      <c r="BE369" s="21">
        <v>0.02</v>
      </c>
      <c r="BF369" s="21">
        <v>0.01</v>
      </c>
      <c r="BG369" s="21">
        <v>0.04</v>
      </c>
      <c r="BH369" s="21">
        <v>0.05</v>
      </c>
      <c r="BI369" s="21">
        <v>0.15</v>
      </c>
      <c r="BJ369" s="21">
        <v>0</v>
      </c>
      <c r="BK369" s="21">
        <v>0.48</v>
      </c>
      <c r="BL369" s="21">
        <v>0</v>
      </c>
      <c r="BM369" s="21">
        <v>0.15</v>
      </c>
      <c r="BN369" s="21">
        <v>0</v>
      </c>
      <c r="BO369" s="21">
        <v>0</v>
      </c>
      <c r="BP369" s="21">
        <v>0</v>
      </c>
      <c r="BQ369" s="21">
        <v>0</v>
      </c>
      <c r="BR369" s="21">
        <v>0.06</v>
      </c>
      <c r="BS369" s="21">
        <v>0.45</v>
      </c>
      <c r="BT369" s="21">
        <v>0</v>
      </c>
      <c r="BU369" s="21">
        <v>0</v>
      </c>
      <c r="BV369" s="21">
        <v>0.03</v>
      </c>
      <c r="BW369" s="21">
        <v>0</v>
      </c>
      <c r="BX369" s="21">
        <v>0</v>
      </c>
      <c r="BY369" s="21">
        <v>0</v>
      </c>
      <c r="BZ369" s="21">
        <v>0</v>
      </c>
      <c r="CA369" s="21">
        <v>0</v>
      </c>
      <c r="CB369" s="21">
        <v>80.89</v>
      </c>
      <c r="CC369" s="23"/>
      <c r="CE369" s="21">
        <v>64.02</v>
      </c>
      <c r="CG369" s="21">
        <v>0</v>
      </c>
      <c r="CH369" s="21">
        <v>0</v>
      </c>
      <c r="CI369" s="21">
        <v>0</v>
      </c>
      <c r="CJ369" s="21">
        <v>0</v>
      </c>
      <c r="CK369" s="21">
        <v>0</v>
      </c>
      <c r="CL369" s="21">
        <v>0</v>
      </c>
      <c r="CM369" s="21">
        <v>0</v>
      </c>
      <c r="CN369" s="21">
        <v>0</v>
      </c>
      <c r="CO369" s="21">
        <v>0</v>
      </c>
      <c r="CP369" s="21">
        <v>0.4</v>
      </c>
      <c r="CQ369" s="21">
        <v>0.7</v>
      </c>
    </row>
    <row r="370" spans="1:95" s="21" customFormat="1" ht="15" x14ac:dyDescent="0.25">
      <c r="A370" s="21" t="s">
        <v>270</v>
      </c>
      <c r="B370" s="22" t="s">
        <v>271</v>
      </c>
      <c r="C370" s="23" t="str">
        <f>"200"</f>
        <v>200</v>
      </c>
      <c r="D370" s="23">
        <v>4.0199999999999996</v>
      </c>
      <c r="E370" s="23">
        <v>0.08</v>
      </c>
      <c r="F370" s="23">
        <v>10.220000000000001</v>
      </c>
      <c r="G370" s="23">
        <v>0.03</v>
      </c>
      <c r="H370" s="23">
        <v>33.229999999999997</v>
      </c>
      <c r="I370" s="23">
        <v>238.61846860387226</v>
      </c>
      <c r="J370" s="21">
        <v>8.4</v>
      </c>
      <c r="K370" s="21">
        <v>0.38</v>
      </c>
      <c r="L370" s="21">
        <v>0.18</v>
      </c>
      <c r="M370" s="21">
        <v>0</v>
      </c>
      <c r="N370" s="21">
        <v>4.82</v>
      </c>
      <c r="O370" s="21">
        <v>25.57</v>
      </c>
      <c r="P370" s="21">
        <v>2.84</v>
      </c>
      <c r="Q370" s="21">
        <v>0</v>
      </c>
      <c r="R370" s="21">
        <v>0</v>
      </c>
      <c r="S370" s="21">
        <v>0.56000000000000005</v>
      </c>
      <c r="T370" s="21">
        <v>3.35</v>
      </c>
      <c r="U370" s="21">
        <v>399.02</v>
      </c>
      <c r="V370" s="21">
        <v>963.38</v>
      </c>
      <c r="W370" s="21">
        <v>26.07</v>
      </c>
      <c r="X370" s="21">
        <v>42.68</v>
      </c>
      <c r="Y370" s="21">
        <v>106.25</v>
      </c>
      <c r="Z370" s="21">
        <v>1.69</v>
      </c>
      <c r="AA370" s="21">
        <v>50.03</v>
      </c>
      <c r="AB370" s="21">
        <v>1102.5899999999999</v>
      </c>
      <c r="AC370" s="21">
        <v>334.86</v>
      </c>
      <c r="AD370" s="21">
        <v>0.49</v>
      </c>
      <c r="AE370" s="21">
        <v>0.17</v>
      </c>
      <c r="AF370" s="21">
        <v>0.13</v>
      </c>
      <c r="AG370" s="21">
        <v>2.0299999999999998</v>
      </c>
      <c r="AH370" s="21">
        <v>3.61</v>
      </c>
      <c r="AI370" s="21">
        <v>15.12</v>
      </c>
      <c r="AJ370" s="21">
        <v>0</v>
      </c>
      <c r="AK370" s="21">
        <v>58.71</v>
      </c>
      <c r="AL370" s="21">
        <v>81.94</v>
      </c>
      <c r="AM370" s="21">
        <v>109.96</v>
      </c>
      <c r="AN370" s="21">
        <v>112.38</v>
      </c>
      <c r="AO370" s="21">
        <v>22.08</v>
      </c>
      <c r="AP370" s="21">
        <v>80.02</v>
      </c>
      <c r="AQ370" s="21">
        <v>39.85</v>
      </c>
      <c r="AR370" s="21">
        <v>84.73</v>
      </c>
      <c r="AS370" s="21">
        <v>110.74</v>
      </c>
      <c r="AT370" s="21">
        <v>280.24</v>
      </c>
      <c r="AU370" s="21">
        <v>141.35</v>
      </c>
      <c r="AV370" s="21">
        <v>31.72</v>
      </c>
      <c r="AW370" s="21">
        <v>80.02</v>
      </c>
      <c r="AX370" s="21">
        <v>461.9</v>
      </c>
      <c r="AY370" s="21">
        <v>0</v>
      </c>
      <c r="AZ370" s="21">
        <v>76.13</v>
      </c>
      <c r="BA370" s="21">
        <v>62.78</v>
      </c>
      <c r="BB370" s="21">
        <v>60.26</v>
      </c>
      <c r="BC370" s="21">
        <v>27.57</v>
      </c>
      <c r="BD370" s="21">
        <v>0.49</v>
      </c>
      <c r="BE370" s="21">
        <v>0.11</v>
      </c>
      <c r="BF370" s="21">
        <v>0.09</v>
      </c>
      <c r="BG370" s="21">
        <v>0.25</v>
      </c>
      <c r="BH370" s="21">
        <v>0.32</v>
      </c>
      <c r="BI370" s="21">
        <v>1.03</v>
      </c>
      <c r="BJ370" s="21">
        <v>0</v>
      </c>
      <c r="BK370" s="21">
        <v>3.36</v>
      </c>
      <c r="BL370" s="21">
        <v>0</v>
      </c>
      <c r="BM370" s="21">
        <v>1.01</v>
      </c>
      <c r="BN370" s="21">
        <v>0</v>
      </c>
      <c r="BO370" s="21">
        <v>0</v>
      </c>
      <c r="BP370" s="21">
        <v>0</v>
      </c>
      <c r="BQ370" s="21">
        <v>0.11</v>
      </c>
      <c r="BR370" s="21">
        <v>0.38</v>
      </c>
      <c r="BS370" s="21">
        <v>3.25</v>
      </c>
      <c r="BT370" s="21">
        <v>0</v>
      </c>
      <c r="BU370" s="21">
        <v>0</v>
      </c>
      <c r="BV370" s="21">
        <v>0.28999999999999998</v>
      </c>
      <c r="BW370" s="21">
        <v>0.01</v>
      </c>
      <c r="BX370" s="21">
        <v>0</v>
      </c>
      <c r="BY370" s="21">
        <v>0</v>
      </c>
      <c r="BZ370" s="21">
        <v>0</v>
      </c>
      <c r="CA370" s="21">
        <v>0</v>
      </c>
      <c r="CB370" s="21">
        <v>204.58</v>
      </c>
      <c r="CC370" s="23"/>
      <c r="CE370" s="21">
        <v>233.8</v>
      </c>
      <c r="CG370" s="21">
        <v>0</v>
      </c>
      <c r="CH370" s="21">
        <v>0</v>
      </c>
      <c r="CI370" s="21">
        <v>0</v>
      </c>
      <c r="CJ370" s="21">
        <v>0</v>
      </c>
      <c r="CK370" s="21">
        <v>0</v>
      </c>
      <c r="CL370" s="21">
        <v>0</v>
      </c>
      <c r="CM370" s="21">
        <v>0</v>
      </c>
      <c r="CN370" s="21">
        <v>0</v>
      </c>
      <c r="CO370" s="21">
        <v>0</v>
      </c>
      <c r="CP370" s="21">
        <v>0.56000000000000005</v>
      </c>
      <c r="CQ370" s="21">
        <v>1</v>
      </c>
    </row>
    <row r="371" spans="1:95" s="21" customFormat="1" ht="15" x14ac:dyDescent="0.25">
      <c r="A371" s="21" t="s">
        <v>108</v>
      </c>
      <c r="B371" s="22" t="s">
        <v>171</v>
      </c>
      <c r="C371" s="23" t="str">
        <f>"200"</f>
        <v>200</v>
      </c>
      <c r="D371" s="23">
        <v>0.44</v>
      </c>
      <c r="E371" s="23">
        <v>0</v>
      </c>
      <c r="F371" s="23">
        <v>0.1</v>
      </c>
      <c r="G371" s="23">
        <v>0.11</v>
      </c>
      <c r="H371" s="23">
        <v>9.67</v>
      </c>
      <c r="I371" s="23">
        <v>39.970020000000005</v>
      </c>
      <c r="J371" s="21">
        <v>0</v>
      </c>
      <c r="K371" s="21">
        <v>0</v>
      </c>
      <c r="L371" s="21">
        <v>0</v>
      </c>
      <c r="M371" s="21">
        <v>0</v>
      </c>
      <c r="N371" s="21">
        <v>9.35</v>
      </c>
      <c r="O371" s="21">
        <v>0</v>
      </c>
      <c r="P371" s="21">
        <v>0.33</v>
      </c>
      <c r="Q371" s="21">
        <v>0</v>
      </c>
      <c r="R371" s="21">
        <v>0</v>
      </c>
      <c r="S371" s="21">
        <v>0.4</v>
      </c>
      <c r="T371" s="21">
        <v>0.16</v>
      </c>
      <c r="U371" s="21">
        <v>0.87</v>
      </c>
      <c r="V371" s="21">
        <v>10.3</v>
      </c>
      <c r="W371" s="21">
        <v>2.73</v>
      </c>
      <c r="X371" s="21">
        <v>0.73</v>
      </c>
      <c r="Y371" s="21">
        <v>1.34</v>
      </c>
      <c r="Z371" s="21">
        <v>0.06</v>
      </c>
      <c r="AA371" s="21">
        <v>0</v>
      </c>
      <c r="AB371" s="21">
        <v>0.56000000000000005</v>
      </c>
      <c r="AC371" s="21">
        <v>0.14000000000000001</v>
      </c>
      <c r="AD371" s="21">
        <v>0.01</v>
      </c>
      <c r="AE371" s="21">
        <v>0</v>
      </c>
      <c r="AF371" s="21">
        <v>0</v>
      </c>
      <c r="AG371" s="21">
        <v>0.01</v>
      </c>
      <c r="AH371" s="21">
        <v>0.01</v>
      </c>
      <c r="AI371" s="21">
        <v>1.1200000000000001</v>
      </c>
      <c r="AJ371" s="21">
        <v>0</v>
      </c>
      <c r="AK371" s="21">
        <v>0</v>
      </c>
      <c r="AL371" s="21">
        <v>0</v>
      </c>
      <c r="AM371" s="21">
        <v>0</v>
      </c>
      <c r="AN371" s="21">
        <v>0</v>
      </c>
      <c r="AO371" s="21">
        <v>0</v>
      </c>
      <c r="AP371" s="21">
        <v>0</v>
      </c>
      <c r="AQ371" s="21">
        <v>0</v>
      </c>
      <c r="AR371" s="21">
        <v>0</v>
      </c>
      <c r="AS371" s="21">
        <v>0</v>
      </c>
      <c r="AT371" s="21">
        <v>0</v>
      </c>
      <c r="AU371" s="21">
        <v>0</v>
      </c>
      <c r="AV371" s="21">
        <v>0</v>
      </c>
      <c r="AW371" s="21">
        <v>0</v>
      </c>
      <c r="AX371" s="21">
        <v>0</v>
      </c>
      <c r="AY371" s="21">
        <v>0</v>
      </c>
      <c r="AZ371" s="21">
        <v>0</v>
      </c>
      <c r="BA371" s="21">
        <v>0</v>
      </c>
      <c r="BB371" s="21">
        <v>0</v>
      </c>
      <c r="BC371" s="21">
        <v>0</v>
      </c>
      <c r="BD371" s="21">
        <v>0</v>
      </c>
      <c r="BE371" s="21">
        <v>0</v>
      </c>
      <c r="BF371" s="21">
        <v>0</v>
      </c>
      <c r="BG371" s="21">
        <v>0</v>
      </c>
      <c r="BH371" s="21">
        <v>0</v>
      </c>
      <c r="BI371" s="21">
        <v>0</v>
      </c>
      <c r="BJ371" s="21">
        <v>0</v>
      </c>
      <c r="BK371" s="21">
        <v>0</v>
      </c>
      <c r="BL371" s="21">
        <v>0</v>
      </c>
      <c r="BM371" s="21">
        <v>0</v>
      </c>
      <c r="BN371" s="21">
        <v>0</v>
      </c>
      <c r="BO371" s="21">
        <v>0</v>
      </c>
      <c r="BP371" s="21">
        <v>0</v>
      </c>
      <c r="BQ371" s="21">
        <v>0</v>
      </c>
      <c r="BR371" s="21">
        <v>0</v>
      </c>
      <c r="BS371" s="21">
        <v>0</v>
      </c>
      <c r="BT371" s="21">
        <v>0</v>
      </c>
      <c r="BU371" s="21">
        <v>0</v>
      </c>
      <c r="BV371" s="21">
        <v>0</v>
      </c>
      <c r="BW371" s="21">
        <v>0</v>
      </c>
      <c r="BX371" s="21">
        <v>0</v>
      </c>
      <c r="BY371" s="21">
        <v>0</v>
      </c>
      <c r="BZ371" s="21">
        <v>0</v>
      </c>
      <c r="CA371" s="21">
        <v>0</v>
      </c>
      <c r="CB371" s="21">
        <v>189.33</v>
      </c>
      <c r="CC371" s="23"/>
      <c r="CE371" s="21">
        <v>0.09</v>
      </c>
      <c r="CG371" s="21">
        <v>0</v>
      </c>
      <c r="CH371" s="21">
        <v>0</v>
      </c>
      <c r="CI371" s="21">
        <v>0</v>
      </c>
      <c r="CJ371" s="21">
        <v>0</v>
      </c>
      <c r="CK371" s="21">
        <v>0</v>
      </c>
      <c r="CL371" s="21">
        <v>0</v>
      </c>
      <c r="CM371" s="21">
        <v>0</v>
      </c>
      <c r="CN371" s="21">
        <v>0</v>
      </c>
      <c r="CO371" s="21">
        <v>0</v>
      </c>
      <c r="CP371" s="21">
        <v>9</v>
      </c>
      <c r="CQ371" s="21">
        <v>0</v>
      </c>
    </row>
    <row r="372" spans="1:95" s="21" customFormat="1" ht="15" x14ac:dyDescent="0.25">
      <c r="A372" s="21" t="s">
        <v>104</v>
      </c>
      <c r="B372" s="22" t="s">
        <v>130</v>
      </c>
      <c r="C372" s="23" t="str">
        <f>"40"</f>
        <v>40</v>
      </c>
      <c r="D372" s="23">
        <v>1.1200000000000001</v>
      </c>
      <c r="E372" s="23">
        <v>0</v>
      </c>
      <c r="F372" s="23">
        <v>0.06</v>
      </c>
      <c r="G372" s="23">
        <v>0</v>
      </c>
      <c r="H372" s="23">
        <v>14.74</v>
      </c>
      <c r="I372" s="23">
        <v>64.41279999999999</v>
      </c>
      <c r="J372" s="21">
        <v>0.08</v>
      </c>
      <c r="K372" s="21">
        <v>0</v>
      </c>
      <c r="L372" s="21">
        <v>0</v>
      </c>
      <c r="M372" s="21">
        <v>0</v>
      </c>
      <c r="N372" s="21">
        <v>0.26</v>
      </c>
      <c r="O372" s="21">
        <v>13.84</v>
      </c>
      <c r="P372" s="21">
        <v>0.64</v>
      </c>
      <c r="Q372" s="21">
        <v>0</v>
      </c>
      <c r="R372" s="21">
        <v>0</v>
      </c>
      <c r="S372" s="21">
        <v>0.12</v>
      </c>
      <c r="T372" s="21">
        <v>0.68</v>
      </c>
      <c r="U372" s="21">
        <v>199.6</v>
      </c>
      <c r="V372" s="21">
        <v>37.200000000000003</v>
      </c>
      <c r="W372" s="21">
        <v>8</v>
      </c>
      <c r="X372" s="21">
        <v>5.6</v>
      </c>
      <c r="Y372" s="21">
        <v>26</v>
      </c>
      <c r="Z372" s="21">
        <v>0.44</v>
      </c>
      <c r="AA372" s="21">
        <v>0</v>
      </c>
      <c r="AB372" s="21">
        <v>0</v>
      </c>
      <c r="AC372" s="21">
        <v>0</v>
      </c>
      <c r="AD372" s="21">
        <v>0.44</v>
      </c>
      <c r="AE372" s="21">
        <v>0.04</v>
      </c>
      <c r="AF372" s="21">
        <v>0.01</v>
      </c>
      <c r="AG372" s="21">
        <v>0.36</v>
      </c>
      <c r="AH372" s="21">
        <v>0.88</v>
      </c>
      <c r="AI372" s="21">
        <v>0</v>
      </c>
      <c r="AJ372" s="21">
        <v>0</v>
      </c>
      <c r="AK372" s="21">
        <v>139.19999999999999</v>
      </c>
      <c r="AL372" s="21">
        <v>127.2</v>
      </c>
      <c r="AM372" s="21">
        <v>237.6</v>
      </c>
      <c r="AN372" s="21">
        <v>75.599999999999994</v>
      </c>
      <c r="AO372" s="21">
        <v>45.6</v>
      </c>
      <c r="AP372" s="21">
        <v>92.4</v>
      </c>
      <c r="AQ372" s="21">
        <v>29.6</v>
      </c>
      <c r="AR372" s="21">
        <v>147.19999999999999</v>
      </c>
      <c r="AS372" s="21">
        <v>97.2</v>
      </c>
      <c r="AT372" s="21">
        <v>118</v>
      </c>
      <c r="AU372" s="21">
        <v>100.8</v>
      </c>
      <c r="AV372" s="21">
        <v>59.2</v>
      </c>
      <c r="AW372" s="21">
        <v>103.2</v>
      </c>
      <c r="AX372" s="21">
        <v>901.6</v>
      </c>
      <c r="AY372" s="21">
        <v>0</v>
      </c>
      <c r="AZ372" s="21">
        <v>283.60000000000002</v>
      </c>
      <c r="BA372" s="21">
        <v>147.19999999999999</v>
      </c>
      <c r="BB372" s="21">
        <v>74.8</v>
      </c>
      <c r="BC372" s="21">
        <v>58.8</v>
      </c>
      <c r="BD372" s="21">
        <v>0</v>
      </c>
      <c r="BE372" s="21">
        <v>0</v>
      </c>
      <c r="BF372" s="21">
        <v>0</v>
      </c>
      <c r="BG372" s="21">
        <v>0</v>
      </c>
      <c r="BH372" s="21">
        <v>0</v>
      </c>
      <c r="BI372" s="21">
        <v>0.04</v>
      </c>
      <c r="BJ372" s="21">
        <v>0</v>
      </c>
      <c r="BK372" s="21">
        <v>0</v>
      </c>
      <c r="BL372" s="21">
        <v>0</v>
      </c>
      <c r="BM372" s="21">
        <v>0</v>
      </c>
      <c r="BN372" s="21">
        <v>0.04</v>
      </c>
      <c r="BO372" s="21">
        <v>0</v>
      </c>
      <c r="BP372" s="21">
        <v>0</v>
      </c>
      <c r="BQ372" s="21">
        <v>0</v>
      </c>
      <c r="BR372" s="21">
        <v>0</v>
      </c>
      <c r="BS372" s="21">
        <v>0.03</v>
      </c>
      <c r="BT372" s="21">
        <v>0</v>
      </c>
      <c r="BU372" s="21">
        <v>0</v>
      </c>
      <c r="BV372" s="21">
        <v>0.14000000000000001</v>
      </c>
      <c r="BW372" s="21">
        <v>0.01</v>
      </c>
      <c r="BX372" s="21">
        <v>0</v>
      </c>
      <c r="BY372" s="21">
        <v>0</v>
      </c>
      <c r="BZ372" s="21">
        <v>0</v>
      </c>
      <c r="CA372" s="21">
        <v>0</v>
      </c>
      <c r="CB372" s="21">
        <v>15.12</v>
      </c>
      <c r="CC372" s="23"/>
      <c r="CE372" s="21">
        <v>0</v>
      </c>
      <c r="CG372" s="21">
        <v>0</v>
      </c>
      <c r="CH372" s="21">
        <v>0</v>
      </c>
      <c r="CI372" s="21">
        <v>0</v>
      </c>
      <c r="CJ372" s="21">
        <v>0</v>
      </c>
      <c r="CK372" s="21">
        <v>0</v>
      </c>
      <c r="CL372" s="21">
        <v>0</v>
      </c>
      <c r="CM372" s="21">
        <v>0</v>
      </c>
      <c r="CN372" s="21">
        <v>0</v>
      </c>
      <c r="CO372" s="21">
        <v>0</v>
      </c>
      <c r="CP372" s="21">
        <v>0</v>
      </c>
      <c r="CQ372" s="21">
        <v>0</v>
      </c>
    </row>
    <row r="373" spans="1:95" s="21" customFormat="1" ht="15" x14ac:dyDescent="0.25">
      <c r="A373" s="18" t="s">
        <v>109</v>
      </c>
      <c r="B373" s="22" t="s">
        <v>131</v>
      </c>
      <c r="C373" s="23" t="str">
        <f>"50"</f>
        <v>50</v>
      </c>
      <c r="D373" s="23">
        <v>0.64</v>
      </c>
      <c r="E373" s="23">
        <v>0</v>
      </c>
      <c r="F373" s="23">
        <v>0.31</v>
      </c>
      <c r="G373" s="23">
        <v>0</v>
      </c>
      <c r="H373" s="23">
        <v>9.35</v>
      </c>
      <c r="I373" s="23">
        <v>44.267499999999998</v>
      </c>
      <c r="J373" s="21">
        <v>0.1</v>
      </c>
      <c r="K373" s="21">
        <v>0</v>
      </c>
      <c r="L373" s="21">
        <v>0</v>
      </c>
      <c r="M373" s="21">
        <v>0</v>
      </c>
      <c r="N373" s="21">
        <v>0.24</v>
      </c>
      <c r="O373" s="21">
        <v>8.7100000000000009</v>
      </c>
      <c r="P373" s="21">
        <v>0.41</v>
      </c>
      <c r="Q373" s="21">
        <v>0</v>
      </c>
      <c r="R373" s="21">
        <v>0</v>
      </c>
      <c r="S373" s="21">
        <v>0.5</v>
      </c>
      <c r="T373" s="21">
        <v>0</v>
      </c>
      <c r="U373" s="21">
        <v>305</v>
      </c>
      <c r="V373" s="21">
        <v>122.5</v>
      </c>
      <c r="W373" s="21">
        <v>17.5</v>
      </c>
      <c r="X373" s="21">
        <v>23.5</v>
      </c>
      <c r="Y373" s="21">
        <v>79</v>
      </c>
      <c r="Z373" s="21">
        <v>1.95</v>
      </c>
      <c r="AA373" s="21">
        <v>0</v>
      </c>
      <c r="AB373" s="21">
        <v>2.5</v>
      </c>
      <c r="AC373" s="21">
        <v>0.5</v>
      </c>
      <c r="AD373" s="21">
        <v>0.7</v>
      </c>
      <c r="AE373" s="21">
        <v>0.09</v>
      </c>
      <c r="AF373" s="21">
        <v>0.04</v>
      </c>
      <c r="AG373" s="21">
        <v>0.35</v>
      </c>
      <c r="AH373" s="21">
        <v>1</v>
      </c>
      <c r="AI373" s="21">
        <v>0</v>
      </c>
      <c r="AJ373" s="21">
        <v>0</v>
      </c>
      <c r="AK373" s="21">
        <v>161</v>
      </c>
      <c r="AL373" s="21">
        <v>124</v>
      </c>
      <c r="AM373" s="21">
        <v>213.5</v>
      </c>
      <c r="AN373" s="21">
        <v>111.5</v>
      </c>
      <c r="AO373" s="21">
        <v>46.5</v>
      </c>
      <c r="AP373" s="21">
        <v>99</v>
      </c>
      <c r="AQ373" s="21">
        <v>40</v>
      </c>
      <c r="AR373" s="21">
        <v>185.5</v>
      </c>
      <c r="AS373" s="21">
        <v>148.5</v>
      </c>
      <c r="AT373" s="21">
        <v>145.5</v>
      </c>
      <c r="AU373" s="21">
        <v>232</v>
      </c>
      <c r="AV373" s="21">
        <v>62</v>
      </c>
      <c r="AW373" s="21">
        <v>155</v>
      </c>
      <c r="AX373" s="21">
        <v>764.5</v>
      </c>
      <c r="AY373" s="21">
        <v>0</v>
      </c>
      <c r="AZ373" s="21">
        <v>263</v>
      </c>
      <c r="BA373" s="21">
        <v>145.5</v>
      </c>
      <c r="BB373" s="21">
        <v>90</v>
      </c>
      <c r="BC373" s="21">
        <v>65</v>
      </c>
      <c r="BD373" s="21">
        <v>0</v>
      </c>
      <c r="BE373" s="21">
        <v>0</v>
      </c>
      <c r="BF373" s="21">
        <v>0</v>
      </c>
      <c r="BG373" s="21">
        <v>0</v>
      </c>
      <c r="BH373" s="21">
        <v>0</v>
      </c>
      <c r="BI373" s="21">
        <v>0</v>
      </c>
      <c r="BJ373" s="21">
        <v>0</v>
      </c>
      <c r="BK373" s="21">
        <v>7.0000000000000007E-2</v>
      </c>
      <c r="BL373" s="21">
        <v>0</v>
      </c>
      <c r="BM373" s="21">
        <v>0.01</v>
      </c>
      <c r="BN373" s="21">
        <v>0.01</v>
      </c>
      <c r="BO373" s="21">
        <v>0</v>
      </c>
      <c r="BP373" s="21">
        <v>0</v>
      </c>
      <c r="BQ373" s="21">
        <v>0</v>
      </c>
      <c r="BR373" s="21">
        <v>0.01</v>
      </c>
      <c r="BS373" s="21">
        <v>0.06</v>
      </c>
      <c r="BT373" s="21">
        <v>0</v>
      </c>
      <c r="BU373" s="21">
        <v>0</v>
      </c>
      <c r="BV373" s="21">
        <v>0.24</v>
      </c>
      <c r="BW373" s="21">
        <v>0.04</v>
      </c>
      <c r="BX373" s="21">
        <v>0</v>
      </c>
      <c r="BY373" s="21">
        <v>0</v>
      </c>
      <c r="BZ373" s="21">
        <v>0</v>
      </c>
      <c r="CA373" s="21">
        <v>0</v>
      </c>
      <c r="CB373" s="21">
        <v>23.5</v>
      </c>
      <c r="CC373" s="23"/>
      <c r="CE373" s="21">
        <v>0.42</v>
      </c>
      <c r="CG373" s="21">
        <v>0</v>
      </c>
      <c r="CH373" s="21">
        <v>0</v>
      </c>
      <c r="CI373" s="21">
        <v>0</v>
      </c>
      <c r="CJ373" s="21">
        <v>0</v>
      </c>
      <c r="CK373" s="21">
        <v>0</v>
      </c>
      <c r="CL373" s="21">
        <v>0</v>
      </c>
      <c r="CM373" s="21">
        <v>0</v>
      </c>
      <c r="CN373" s="21">
        <v>0</v>
      </c>
      <c r="CO373" s="21">
        <v>0</v>
      </c>
      <c r="CP373" s="21">
        <v>0</v>
      </c>
      <c r="CQ373" s="21">
        <v>0</v>
      </c>
    </row>
    <row r="374" spans="1:95" s="18" customFormat="1" ht="15" x14ac:dyDescent="0.25">
      <c r="A374" s="18" t="s">
        <v>114</v>
      </c>
      <c r="B374" s="19" t="s">
        <v>128</v>
      </c>
      <c r="C374" s="20" t="str">
        <f>"150"</f>
        <v>150</v>
      </c>
      <c r="D374" s="20">
        <v>4.26</v>
      </c>
      <c r="E374" s="20">
        <v>4.26</v>
      </c>
      <c r="F374" s="20">
        <v>4.7</v>
      </c>
      <c r="G374" s="20">
        <v>0</v>
      </c>
      <c r="H374" s="20">
        <v>5.88</v>
      </c>
      <c r="I374" s="20">
        <v>85.700999999999993</v>
      </c>
      <c r="J374" s="18">
        <v>3</v>
      </c>
      <c r="K374" s="18">
        <v>0</v>
      </c>
      <c r="L374" s="18">
        <v>0</v>
      </c>
      <c r="M374" s="18">
        <v>0</v>
      </c>
      <c r="N374" s="18">
        <v>5.88</v>
      </c>
      <c r="O374" s="18">
        <v>0</v>
      </c>
      <c r="P374" s="18">
        <v>0</v>
      </c>
      <c r="Q374" s="18">
        <v>0</v>
      </c>
      <c r="R374" s="18">
        <v>0</v>
      </c>
      <c r="S374" s="18">
        <v>1.32</v>
      </c>
      <c r="T374" s="18">
        <v>1.03</v>
      </c>
      <c r="U374" s="18">
        <v>73.5</v>
      </c>
      <c r="V374" s="18">
        <v>214.62</v>
      </c>
      <c r="W374" s="18">
        <v>176.4</v>
      </c>
      <c r="X374" s="18">
        <v>20.58</v>
      </c>
      <c r="Y374" s="18">
        <v>139.65</v>
      </c>
      <c r="Z374" s="18">
        <v>0.15</v>
      </c>
      <c r="AA374" s="18">
        <v>29.4</v>
      </c>
      <c r="AB374" s="18">
        <v>14.7</v>
      </c>
      <c r="AC374" s="18">
        <v>33</v>
      </c>
      <c r="AD374" s="18">
        <v>0</v>
      </c>
      <c r="AE374" s="18">
        <v>0.04</v>
      </c>
      <c r="AF374" s="18">
        <v>0.25</v>
      </c>
      <c r="AG374" s="18">
        <v>0.15</v>
      </c>
      <c r="AH374" s="18">
        <v>1.2</v>
      </c>
      <c r="AI374" s="18">
        <v>1.03</v>
      </c>
      <c r="AJ374" s="18">
        <v>0</v>
      </c>
      <c r="AK374" s="18">
        <v>198.45</v>
      </c>
      <c r="AL374" s="18">
        <v>235.2</v>
      </c>
      <c r="AM374" s="18">
        <v>407.19</v>
      </c>
      <c r="AN374" s="18">
        <v>352.8</v>
      </c>
      <c r="AO374" s="18">
        <v>104.37</v>
      </c>
      <c r="AP374" s="18">
        <v>161.69999999999999</v>
      </c>
      <c r="AQ374" s="18">
        <v>63.21</v>
      </c>
      <c r="AR374" s="18">
        <v>207.27</v>
      </c>
      <c r="AS374" s="18">
        <v>155.82</v>
      </c>
      <c r="AT374" s="18">
        <v>154.35</v>
      </c>
      <c r="AU374" s="18">
        <v>317.52</v>
      </c>
      <c r="AV374" s="18">
        <v>114.66</v>
      </c>
      <c r="AW374" s="18">
        <v>67.62</v>
      </c>
      <c r="AX374" s="18">
        <v>743.82</v>
      </c>
      <c r="AY374" s="18">
        <v>0</v>
      </c>
      <c r="AZ374" s="18">
        <v>399.84</v>
      </c>
      <c r="BA374" s="18">
        <v>271.95</v>
      </c>
      <c r="BB374" s="18">
        <v>227.85</v>
      </c>
      <c r="BC374" s="18">
        <v>29.4</v>
      </c>
      <c r="BD374" s="18">
        <v>0.15</v>
      </c>
      <c r="BE374" s="18">
        <v>0.1</v>
      </c>
      <c r="BF374" s="18">
        <v>0.06</v>
      </c>
      <c r="BG374" s="18">
        <v>0.12</v>
      </c>
      <c r="BH374" s="18">
        <v>0.13</v>
      </c>
      <c r="BI374" s="18">
        <v>0.66</v>
      </c>
      <c r="BJ374" s="18">
        <v>0.04</v>
      </c>
      <c r="BK374" s="18">
        <v>0.82</v>
      </c>
      <c r="BL374" s="18">
        <v>0.03</v>
      </c>
      <c r="BM374" s="18">
        <v>0.46</v>
      </c>
      <c r="BN374" s="18">
        <v>0.06</v>
      </c>
      <c r="BO374" s="18">
        <v>0</v>
      </c>
      <c r="BP374" s="18">
        <v>0</v>
      </c>
      <c r="BQ374" s="18">
        <v>0.06</v>
      </c>
      <c r="BR374" s="18">
        <v>0.12</v>
      </c>
      <c r="BS374" s="18">
        <v>1.01</v>
      </c>
      <c r="BT374" s="18">
        <v>0.01</v>
      </c>
      <c r="BU374" s="18">
        <v>0</v>
      </c>
      <c r="BV374" s="18">
        <v>0.03</v>
      </c>
      <c r="BW374" s="18">
        <v>0.04</v>
      </c>
      <c r="BX374" s="18">
        <v>0.12</v>
      </c>
      <c r="BY374" s="18">
        <v>0</v>
      </c>
      <c r="BZ374" s="18">
        <v>0</v>
      </c>
      <c r="CA374" s="18">
        <v>0</v>
      </c>
      <c r="CB374" s="18">
        <v>132.44999999999999</v>
      </c>
      <c r="CC374" s="20"/>
      <c r="CE374" s="18">
        <v>31.85</v>
      </c>
      <c r="CG374" s="18">
        <v>0</v>
      </c>
      <c r="CH374" s="18">
        <v>0</v>
      </c>
      <c r="CI374" s="18">
        <v>0</v>
      </c>
      <c r="CJ374" s="18">
        <v>0</v>
      </c>
      <c r="CK374" s="18">
        <v>0</v>
      </c>
      <c r="CL374" s="18">
        <v>0</v>
      </c>
      <c r="CM374" s="18">
        <v>0</v>
      </c>
      <c r="CN374" s="18">
        <v>0</v>
      </c>
      <c r="CO374" s="18">
        <v>0</v>
      </c>
      <c r="CP374" s="18">
        <v>0</v>
      </c>
      <c r="CQ374" s="18">
        <v>0</v>
      </c>
    </row>
    <row r="375" spans="1:95" s="26" customFormat="1" ht="14.25" x14ac:dyDescent="0.2">
      <c r="B375" s="24" t="s">
        <v>96</v>
      </c>
      <c r="C375" s="25"/>
      <c r="D375" s="25">
        <v>16.36</v>
      </c>
      <c r="E375" s="25">
        <v>9.58</v>
      </c>
      <c r="F375" s="25">
        <v>22.06</v>
      </c>
      <c r="G375" s="25">
        <v>0.14000000000000001</v>
      </c>
      <c r="H375" s="25">
        <v>80.67</v>
      </c>
      <c r="I375" s="25">
        <v>584.32000000000005</v>
      </c>
      <c r="J375" s="26">
        <v>14.89</v>
      </c>
      <c r="K375" s="26">
        <v>0.45</v>
      </c>
      <c r="L375" s="26">
        <v>1.74</v>
      </c>
      <c r="M375" s="26">
        <v>0</v>
      </c>
      <c r="N375" s="26">
        <v>22.33</v>
      </c>
      <c r="O375" s="26">
        <v>52.23</v>
      </c>
      <c r="P375" s="26">
        <v>6.1</v>
      </c>
      <c r="Q375" s="26">
        <v>0</v>
      </c>
      <c r="R375" s="26">
        <v>0</v>
      </c>
      <c r="S375" s="26">
        <v>3.04</v>
      </c>
      <c r="T375" s="26">
        <v>6.6</v>
      </c>
      <c r="U375" s="26">
        <v>1263.24</v>
      </c>
      <c r="V375" s="26">
        <v>1459.49</v>
      </c>
      <c r="W375" s="26">
        <v>252.54</v>
      </c>
      <c r="X375" s="26">
        <v>104.55</v>
      </c>
      <c r="Y375" s="26">
        <v>420.68</v>
      </c>
      <c r="Z375" s="26">
        <v>5.13</v>
      </c>
      <c r="AA375" s="26">
        <v>103.07</v>
      </c>
      <c r="AB375" s="26">
        <v>1362.64</v>
      </c>
      <c r="AC375" s="26">
        <v>484.43</v>
      </c>
      <c r="AD375" s="26">
        <v>2.06</v>
      </c>
      <c r="AE375" s="26">
        <v>0.38</v>
      </c>
      <c r="AF375" s="26">
        <v>0.5</v>
      </c>
      <c r="AG375" s="26">
        <v>5.13</v>
      </c>
      <c r="AH375" s="26">
        <v>12</v>
      </c>
      <c r="AI375" s="26">
        <v>17.649999999999999</v>
      </c>
      <c r="AJ375" s="26">
        <v>0</v>
      </c>
      <c r="AK375" s="26">
        <v>594.20000000000005</v>
      </c>
      <c r="AL375" s="26">
        <v>598.04999999999995</v>
      </c>
      <c r="AM375" s="26">
        <v>1022.14</v>
      </c>
      <c r="AN375" s="26">
        <v>690.1</v>
      </c>
      <c r="AO375" s="26">
        <v>236.65</v>
      </c>
      <c r="AP375" s="26">
        <v>461.39</v>
      </c>
      <c r="AQ375" s="26">
        <v>182.37</v>
      </c>
      <c r="AR375" s="26">
        <v>657.47</v>
      </c>
      <c r="AS375" s="26">
        <v>544.58000000000004</v>
      </c>
      <c r="AT375" s="26">
        <v>734.03</v>
      </c>
      <c r="AU375" s="26">
        <v>844.84</v>
      </c>
      <c r="AV375" s="26">
        <v>283.82</v>
      </c>
      <c r="AW375" s="26">
        <v>427.42</v>
      </c>
      <c r="AX375" s="26">
        <v>2992.93</v>
      </c>
      <c r="AY375" s="26">
        <v>0.5</v>
      </c>
      <c r="AZ375" s="26">
        <v>1054.02</v>
      </c>
      <c r="BA375" s="26">
        <v>670.28</v>
      </c>
      <c r="BB375" s="26">
        <v>475</v>
      </c>
      <c r="BC375" s="26">
        <v>194.92</v>
      </c>
      <c r="BD375" s="26">
        <v>0.71</v>
      </c>
      <c r="BE375" s="26">
        <v>0.23</v>
      </c>
      <c r="BF375" s="26">
        <v>0.17</v>
      </c>
      <c r="BG375" s="26">
        <v>0.4</v>
      </c>
      <c r="BH375" s="26">
        <v>0.5</v>
      </c>
      <c r="BI375" s="26">
        <v>1.89</v>
      </c>
      <c r="BJ375" s="26">
        <v>0.04</v>
      </c>
      <c r="BK375" s="26">
        <v>4.74</v>
      </c>
      <c r="BL375" s="26">
        <v>0.03</v>
      </c>
      <c r="BM375" s="26">
        <v>1.62</v>
      </c>
      <c r="BN375" s="26">
        <v>0.1</v>
      </c>
      <c r="BO375" s="26">
        <v>0</v>
      </c>
      <c r="BP375" s="26">
        <v>0</v>
      </c>
      <c r="BQ375" s="26">
        <v>0.17</v>
      </c>
      <c r="BR375" s="26">
        <v>0.56999999999999995</v>
      </c>
      <c r="BS375" s="26">
        <v>4.8</v>
      </c>
      <c r="BT375" s="26">
        <v>0.01</v>
      </c>
      <c r="BU375" s="26">
        <v>0</v>
      </c>
      <c r="BV375" s="26">
        <v>0.73</v>
      </c>
      <c r="BW375" s="26">
        <v>0.1</v>
      </c>
      <c r="BX375" s="26">
        <v>0.12</v>
      </c>
      <c r="BY375" s="26">
        <v>0</v>
      </c>
      <c r="BZ375" s="26">
        <v>0</v>
      </c>
      <c r="CA375" s="26">
        <v>0</v>
      </c>
      <c r="CB375" s="26">
        <v>645.87</v>
      </c>
      <c r="CC375" s="25"/>
      <c r="CD375" s="26">
        <f>$I$41/$I$42*100</f>
        <v>15.642436687200547</v>
      </c>
      <c r="CE375" s="26">
        <v>330.17</v>
      </c>
      <c r="CG375" s="26">
        <v>0</v>
      </c>
      <c r="CH375" s="26">
        <v>0</v>
      </c>
      <c r="CI375" s="26">
        <v>0</v>
      </c>
      <c r="CJ375" s="26">
        <v>0</v>
      </c>
      <c r="CK375" s="26">
        <v>0</v>
      </c>
      <c r="CL375" s="26">
        <v>0</v>
      </c>
      <c r="CM375" s="26">
        <v>0</v>
      </c>
      <c r="CN375" s="26">
        <v>0</v>
      </c>
      <c r="CO375" s="26">
        <v>0</v>
      </c>
      <c r="CP375" s="26">
        <v>9.9600000000000009</v>
      </c>
      <c r="CQ375" s="26">
        <v>1.7</v>
      </c>
    </row>
    <row r="376" spans="1:95" s="26" customFormat="1" ht="15" x14ac:dyDescent="0.25">
      <c r="A376" s="5"/>
      <c r="B376" s="24" t="s">
        <v>97</v>
      </c>
      <c r="C376" s="25"/>
      <c r="D376" s="25">
        <v>72.45</v>
      </c>
      <c r="E376" s="25">
        <v>49.96</v>
      </c>
      <c r="F376" s="25">
        <v>98.02</v>
      </c>
      <c r="G376" s="25">
        <v>9</v>
      </c>
      <c r="H376" s="25">
        <v>306.55</v>
      </c>
      <c r="I376" s="25">
        <v>2353.23</v>
      </c>
      <c r="J376" s="26">
        <v>40.04</v>
      </c>
      <c r="K376" s="26">
        <v>21.16</v>
      </c>
      <c r="L376" s="26">
        <v>17.04</v>
      </c>
      <c r="M376" s="26">
        <v>0</v>
      </c>
      <c r="N376" s="26">
        <v>152.94</v>
      </c>
      <c r="O376" s="26">
        <v>127.89</v>
      </c>
      <c r="P376" s="26">
        <v>25.72</v>
      </c>
      <c r="Q376" s="26">
        <v>0</v>
      </c>
      <c r="R376" s="26">
        <v>0</v>
      </c>
      <c r="S376" s="26">
        <v>8.09</v>
      </c>
      <c r="T376" s="26">
        <v>31.34</v>
      </c>
      <c r="U376" s="26">
        <v>7490.37</v>
      </c>
      <c r="V376" s="26">
        <v>3796.4</v>
      </c>
      <c r="W376" s="26">
        <v>849.49</v>
      </c>
      <c r="X376" s="26">
        <v>309.67</v>
      </c>
      <c r="Y376" s="26">
        <v>1396.43</v>
      </c>
      <c r="Z376" s="26">
        <v>19.36</v>
      </c>
      <c r="AA376" s="26">
        <v>464.04</v>
      </c>
      <c r="AB376" s="26">
        <v>10073.16</v>
      </c>
      <c r="AC376" s="26">
        <v>3157.78</v>
      </c>
      <c r="AD376" s="26">
        <v>21.36</v>
      </c>
      <c r="AE376" s="26">
        <v>1.0900000000000001</v>
      </c>
      <c r="AF376" s="26">
        <v>1.87</v>
      </c>
      <c r="AG376" s="26">
        <v>14.81</v>
      </c>
      <c r="AH376" s="26">
        <v>30.64</v>
      </c>
      <c r="AI376" s="26">
        <v>128.29</v>
      </c>
      <c r="AJ376" s="26">
        <v>0.4</v>
      </c>
      <c r="AK376" s="26">
        <v>2173.63</v>
      </c>
      <c r="AL376" s="26">
        <v>1913.68</v>
      </c>
      <c r="AM376" s="26">
        <v>3351.31</v>
      </c>
      <c r="AN376" s="26">
        <v>2273.69</v>
      </c>
      <c r="AO376" s="26">
        <v>934.77</v>
      </c>
      <c r="AP376" s="26">
        <v>1647.38</v>
      </c>
      <c r="AQ376" s="26">
        <v>614.51</v>
      </c>
      <c r="AR376" s="26">
        <v>2113.3000000000002</v>
      </c>
      <c r="AS376" s="26">
        <v>1907.68</v>
      </c>
      <c r="AT376" s="26">
        <v>2338.42</v>
      </c>
      <c r="AU376" s="26">
        <v>3295.36</v>
      </c>
      <c r="AV376" s="26">
        <v>973.44</v>
      </c>
      <c r="AW376" s="26">
        <v>1417.45</v>
      </c>
      <c r="AX376" s="26">
        <v>9032.41</v>
      </c>
      <c r="AY376" s="26">
        <v>15.29</v>
      </c>
      <c r="AZ376" s="26">
        <v>2791.07</v>
      </c>
      <c r="BA376" s="26">
        <v>2412.9499999999998</v>
      </c>
      <c r="BB376" s="26">
        <v>1479.14</v>
      </c>
      <c r="BC376" s="26">
        <v>772.08</v>
      </c>
      <c r="BD376" s="26">
        <v>1.3</v>
      </c>
      <c r="BE376" s="26">
        <v>0.37</v>
      </c>
      <c r="BF376" s="26">
        <v>0.32</v>
      </c>
      <c r="BG376" s="26">
        <v>0.81</v>
      </c>
      <c r="BH376" s="26">
        <v>1.01</v>
      </c>
      <c r="BI376" s="26">
        <v>3.52</v>
      </c>
      <c r="BJ376" s="26">
        <v>0.08</v>
      </c>
      <c r="BK376" s="26">
        <v>11.2</v>
      </c>
      <c r="BL376" s="26">
        <v>0.04</v>
      </c>
      <c r="BM376" s="26">
        <v>4.13</v>
      </c>
      <c r="BN376" s="26">
        <v>0.26</v>
      </c>
      <c r="BO376" s="26">
        <v>0.2</v>
      </c>
      <c r="BP376" s="26">
        <v>0</v>
      </c>
      <c r="BQ376" s="26">
        <v>0.24</v>
      </c>
      <c r="BR376" s="26">
        <v>1.1100000000000001</v>
      </c>
      <c r="BS376" s="26">
        <v>15.79</v>
      </c>
      <c r="BT376" s="26">
        <v>0.01</v>
      </c>
      <c r="BU376" s="26">
        <v>0</v>
      </c>
      <c r="BV376" s="26">
        <v>18.920000000000002</v>
      </c>
      <c r="BW376" s="26">
        <v>0.16</v>
      </c>
      <c r="BX376" s="26">
        <v>0.12</v>
      </c>
      <c r="BY376" s="26">
        <v>0</v>
      </c>
      <c r="BZ376" s="26">
        <v>0</v>
      </c>
      <c r="CA376" s="26">
        <v>0</v>
      </c>
      <c r="CB376" s="26">
        <v>2212.88</v>
      </c>
      <c r="CC376" s="25"/>
      <c r="CE376" s="26">
        <v>2142.9</v>
      </c>
      <c r="CG376" s="26">
        <v>0</v>
      </c>
      <c r="CH376" s="26">
        <v>0</v>
      </c>
      <c r="CI376" s="26">
        <v>0</v>
      </c>
      <c r="CJ376" s="26">
        <v>0</v>
      </c>
      <c r="CK376" s="26">
        <v>0</v>
      </c>
      <c r="CL376" s="26">
        <v>0</v>
      </c>
      <c r="CM376" s="26">
        <v>0</v>
      </c>
      <c r="CN376" s="26">
        <v>0</v>
      </c>
      <c r="CO376" s="26">
        <v>0</v>
      </c>
      <c r="CP376" s="26">
        <v>36.29</v>
      </c>
      <c r="CQ376" s="26">
        <v>7.57</v>
      </c>
    </row>
    <row r="377" spans="1:95" s="5" customFormat="1" ht="15" x14ac:dyDescent="0.25">
      <c r="B377" s="15"/>
      <c r="C377" s="11"/>
      <c r="D377" s="11"/>
      <c r="E377" s="11"/>
      <c r="F377" s="11"/>
      <c r="G377" s="11"/>
      <c r="H377" s="11"/>
      <c r="I377" s="11"/>
      <c r="CC377" s="11"/>
    </row>
    <row r="378" spans="1:95" s="7" customFormat="1" x14ac:dyDescent="0.25">
      <c r="A378" s="8"/>
      <c r="B378" s="8" t="s">
        <v>272</v>
      </c>
      <c r="C378" s="8"/>
      <c r="D378" s="9"/>
      <c r="E378" s="8"/>
      <c r="F378" s="8"/>
      <c r="G378" s="8"/>
      <c r="H378" s="8"/>
      <c r="I378" s="8"/>
    </row>
    <row r="379" spans="1:95" ht="15.75" hidden="1" customHeight="1" x14ac:dyDescent="0.25">
      <c r="B379" s="1"/>
      <c r="CC379" s="1"/>
    </row>
    <row r="380" spans="1:95" x14ac:dyDescent="0.25">
      <c r="B380" s="2"/>
      <c r="C380" s="6"/>
      <c r="D380" s="3"/>
      <c r="E380" s="3"/>
      <c r="F380" s="3"/>
      <c r="G380" s="3"/>
      <c r="H380" s="3"/>
      <c r="I380" s="3"/>
      <c r="CC380" s="1"/>
    </row>
    <row r="381" spans="1:95" ht="7.5" customHeight="1" x14ac:dyDescent="0.25">
      <c r="B381" s="1"/>
      <c r="CC381" s="1"/>
    </row>
    <row r="382" spans="1:95" ht="15.75" hidden="1" customHeight="1" x14ac:dyDescent="0.25">
      <c r="B382" s="1"/>
      <c r="CC382" s="1"/>
    </row>
    <row r="383" spans="1:95" s="5" customFormat="1" ht="14.25" customHeight="1" x14ac:dyDescent="0.25">
      <c r="A383" s="40" t="s">
        <v>76</v>
      </c>
      <c r="B383" s="36" t="s">
        <v>0</v>
      </c>
      <c r="C383" s="36" t="s">
        <v>6</v>
      </c>
      <c r="D383" s="36" t="s">
        <v>2</v>
      </c>
      <c r="E383" s="36"/>
      <c r="F383" s="36" t="s">
        <v>9</v>
      </c>
      <c r="G383" s="36"/>
      <c r="H383" s="36" t="s">
        <v>8</v>
      </c>
      <c r="I383" s="37" t="s">
        <v>5</v>
      </c>
      <c r="J383" s="5" t="s">
        <v>10</v>
      </c>
      <c r="K383" s="5" t="s">
        <v>11</v>
      </c>
      <c r="L383" s="5" t="s">
        <v>74</v>
      </c>
      <c r="M383" s="5" t="s">
        <v>12</v>
      </c>
      <c r="N383" s="5" t="s">
        <v>13</v>
      </c>
      <c r="O383" s="5" t="s">
        <v>14</v>
      </c>
      <c r="P383" s="5" t="s">
        <v>15</v>
      </c>
      <c r="Q383" s="5" t="s">
        <v>16</v>
      </c>
      <c r="R383" s="5" t="s">
        <v>17</v>
      </c>
      <c r="S383" s="5" t="s">
        <v>18</v>
      </c>
      <c r="T383" s="5" t="s">
        <v>19</v>
      </c>
      <c r="U383" s="5" t="s">
        <v>20</v>
      </c>
      <c r="V383" s="5" t="s">
        <v>21</v>
      </c>
      <c r="W383" s="33" t="s">
        <v>75</v>
      </c>
      <c r="X383" s="33"/>
      <c r="Y383" s="33"/>
      <c r="Z383" s="33"/>
      <c r="AA383" s="34" t="s">
        <v>77</v>
      </c>
      <c r="AB383" s="34"/>
      <c r="AC383" s="34"/>
      <c r="AD383" s="34"/>
      <c r="AE383" s="34"/>
      <c r="AF383" s="34"/>
      <c r="AG383" s="34"/>
      <c r="AH383" s="34"/>
      <c r="AI383" s="35"/>
      <c r="AJ383" s="5" t="s">
        <v>30</v>
      </c>
      <c r="AK383" s="5" t="s">
        <v>31</v>
      </c>
      <c r="AL383" s="5" t="s">
        <v>32</v>
      </c>
      <c r="AM383" s="5" t="s">
        <v>33</v>
      </c>
      <c r="AN383" s="5" t="s">
        <v>34</v>
      </c>
      <c r="AO383" s="5" t="s">
        <v>35</v>
      </c>
      <c r="AP383" s="5" t="s">
        <v>36</v>
      </c>
      <c r="AQ383" s="5" t="s">
        <v>37</v>
      </c>
      <c r="AR383" s="5" t="s">
        <v>38</v>
      </c>
      <c r="AS383" s="5" t="s">
        <v>39</v>
      </c>
      <c r="AT383" s="5" t="s">
        <v>40</v>
      </c>
      <c r="AU383" s="5" t="s">
        <v>41</v>
      </c>
      <c r="AV383" s="5" t="s">
        <v>42</v>
      </c>
      <c r="AW383" s="5" t="s">
        <v>43</v>
      </c>
      <c r="AX383" s="5" t="s">
        <v>44</v>
      </c>
      <c r="AY383" s="5" t="s">
        <v>45</v>
      </c>
      <c r="AZ383" s="5" t="s">
        <v>46</v>
      </c>
      <c r="BA383" s="5" t="s">
        <v>47</v>
      </c>
      <c r="BB383" s="5" t="s">
        <v>48</v>
      </c>
      <c r="BC383" s="5" t="s">
        <v>49</v>
      </c>
      <c r="BD383" s="5" t="s">
        <v>50</v>
      </c>
      <c r="BE383" s="5" t="s">
        <v>51</v>
      </c>
      <c r="BF383" s="5" t="s">
        <v>52</v>
      </c>
      <c r="BG383" s="5" t="s">
        <v>53</v>
      </c>
      <c r="BH383" s="5" t="s">
        <v>54</v>
      </c>
      <c r="BI383" s="5" t="s">
        <v>55</v>
      </c>
      <c r="BJ383" s="5" t="s">
        <v>56</v>
      </c>
      <c r="BK383" s="5" t="s">
        <v>57</v>
      </c>
      <c r="BL383" s="5" t="s">
        <v>58</v>
      </c>
      <c r="BM383" s="5" t="s">
        <v>59</v>
      </c>
      <c r="BN383" s="5" t="s">
        <v>60</v>
      </c>
      <c r="BO383" s="5" t="s">
        <v>61</v>
      </c>
      <c r="BP383" s="5" t="s">
        <v>62</v>
      </c>
      <c r="BQ383" s="5" t="s">
        <v>63</v>
      </c>
      <c r="BR383" s="5" t="s">
        <v>64</v>
      </c>
      <c r="BS383" s="5" t="s">
        <v>65</v>
      </c>
      <c r="BT383" s="5" t="s">
        <v>66</v>
      </c>
      <c r="BU383" s="5" t="s">
        <v>67</v>
      </c>
      <c r="BV383" s="5" t="s">
        <v>68</v>
      </c>
      <c r="BW383" s="5" t="s">
        <v>69</v>
      </c>
      <c r="BX383" s="5" t="s">
        <v>70</v>
      </c>
      <c r="BY383" s="5" t="s">
        <v>71</v>
      </c>
      <c r="BZ383" s="5" t="s">
        <v>72</v>
      </c>
      <c r="CA383" s="5" t="s">
        <v>73</v>
      </c>
      <c r="CB383" s="13"/>
      <c r="CC383" s="31"/>
    </row>
    <row r="384" spans="1:95" s="5" customFormat="1" ht="15.75" customHeight="1" x14ac:dyDescent="0.25">
      <c r="A384" s="41"/>
      <c r="B384" s="36"/>
      <c r="C384" s="36"/>
      <c r="D384" s="28" t="s">
        <v>1</v>
      </c>
      <c r="E384" s="28" t="s">
        <v>3</v>
      </c>
      <c r="F384" s="28" t="s">
        <v>1</v>
      </c>
      <c r="G384" s="28" t="s">
        <v>4</v>
      </c>
      <c r="H384" s="36"/>
      <c r="I384" s="38"/>
      <c r="W384" s="29" t="s">
        <v>22</v>
      </c>
      <c r="X384" s="29" t="s">
        <v>23</v>
      </c>
      <c r="Y384" s="29" t="s">
        <v>24</v>
      </c>
      <c r="Z384" s="29" t="s">
        <v>25</v>
      </c>
      <c r="AA384" s="29" t="s">
        <v>82</v>
      </c>
      <c r="AB384" s="29" t="s">
        <v>26</v>
      </c>
      <c r="AC384" s="29" t="s">
        <v>78</v>
      </c>
      <c r="AD384" s="29" t="s">
        <v>79</v>
      </c>
      <c r="AE384" s="29" t="s">
        <v>80</v>
      </c>
      <c r="AF384" s="29" t="s">
        <v>27</v>
      </c>
      <c r="AG384" s="29" t="s">
        <v>28</v>
      </c>
      <c r="AH384" s="29" t="s">
        <v>29</v>
      </c>
      <c r="AI384" s="30" t="s">
        <v>81</v>
      </c>
      <c r="CB384" s="13"/>
      <c r="CC384" s="32"/>
    </row>
    <row r="385" spans="1:95" s="5" customFormat="1" ht="15" x14ac:dyDescent="0.25">
      <c r="B385" s="17" t="s">
        <v>83</v>
      </c>
      <c r="C385" s="11"/>
      <c r="D385" s="11"/>
      <c r="E385" s="11"/>
      <c r="F385" s="11"/>
      <c r="G385" s="11"/>
      <c r="H385" s="11"/>
      <c r="I385" s="11"/>
      <c r="CC385" s="11"/>
    </row>
    <row r="386" spans="1:95" s="21" customFormat="1" ht="15" x14ac:dyDescent="0.25">
      <c r="A386" s="21" t="s">
        <v>273</v>
      </c>
      <c r="B386" s="22" t="s">
        <v>274</v>
      </c>
      <c r="C386" s="23" t="str">
        <f>"185"</f>
        <v>185</v>
      </c>
      <c r="D386" s="23">
        <v>6.43</v>
      </c>
      <c r="E386" s="23">
        <v>3.43</v>
      </c>
      <c r="F386" s="23">
        <v>8.83</v>
      </c>
      <c r="G386" s="23">
        <v>1.1599999999999999</v>
      </c>
      <c r="H386" s="23">
        <v>34.92</v>
      </c>
      <c r="I386" s="23">
        <v>242.97845975999996</v>
      </c>
      <c r="J386" s="21">
        <v>5.43</v>
      </c>
      <c r="K386" s="21">
        <v>0.13</v>
      </c>
      <c r="L386" s="21">
        <v>0</v>
      </c>
      <c r="M386" s="21">
        <v>0</v>
      </c>
      <c r="N386" s="21">
        <v>10.57</v>
      </c>
      <c r="O386" s="21">
        <v>23.12</v>
      </c>
      <c r="P386" s="21">
        <v>1.23</v>
      </c>
      <c r="Q386" s="21">
        <v>0</v>
      </c>
      <c r="R386" s="21">
        <v>0</v>
      </c>
      <c r="S386" s="21">
        <v>0.12</v>
      </c>
      <c r="T386" s="21">
        <v>2.4500000000000002</v>
      </c>
      <c r="U386" s="21">
        <v>523.22</v>
      </c>
      <c r="V386" s="21">
        <v>249.59</v>
      </c>
      <c r="W386" s="21">
        <v>154.07</v>
      </c>
      <c r="X386" s="21">
        <v>44.59</v>
      </c>
      <c r="Y386" s="21">
        <v>180.14</v>
      </c>
      <c r="Z386" s="21">
        <v>1.1200000000000001</v>
      </c>
      <c r="AA386" s="21">
        <v>65.489999999999995</v>
      </c>
      <c r="AB386" s="21">
        <v>45.17</v>
      </c>
      <c r="AC386" s="21">
        <v>73.319999999999993</v>
      </c>
      <c r="AD386" s="21">
        <v>0.28000000000000003</v>
      </c>
      <c r="AE386" s="21">
        <v>0.17</v>
      </c>
      <c r="AF386" s="21">
        <v>0.18</v>
      </c>
      <c r="AG386" s="21">
        <v>0.59</v>
      </c>
      <c r="AH386" s="21">
        <v>2.63</v>
      </c>
      <c r="AI386" s="21">
        <v>0.62</v>
      </c>
      <c r="AJ386" s="21">
        <v>0</v>
      </c>
      <c r="AK386" s="21">
        <v>167.09</v>
      </c>
      <c r="AL386" s="21">
        <v>152.93</v>
      </c>
      <c r="AM386" s="21">
        <v>543.5</v>
      </c>
      <c r="AN386" s="21">
        <v>102.98</v>
      </c>
      <c r="AO386" s="21">
        <v>104.97</v>
      </c>
      <c r="AP386" s="21">
        <v>142.59</v>
      </c>
      <c r="AQ386" s="21">
        <v>64.83</v>
      </c>
      <c r="AR386" s="21">
        <v>205.9</v>
      </c>
      <c r="AS386" s="21">
        <v>380.34</v>
      </c>
      <c r="AT386" s="21">
        <v>150.72</v>
      </c>
      <c r="AU386" s="21">
        <v>231.08</v>
      </c>
      <c r="AV386" s="21">
        <v>92.81</v>
      </c>
      <c r="AW386" s="21">
        <v>106.58</v>
      </c>
      <c r="AX386" s="21">
        <v>787.58</v>
      </c>
      <c r="AY386" s="21">
        <v>0</v>
      </c>
      <c r="AZ386" s="21">
        <v>287.24</v>
      </c>
      <c r="BA386" s="21">
        <v>248.63</v>
      </c>
      <c r="BB386" s="21">
        <v>145.91999999999999</v>
      </c>
      <c r="BC386" s="21">
        <v>63.8</v>
      </c>
      <c r="BD386" s="21">
        <v>0.18</v>
      </c>
      <c r="BE386" s="21">
        <v>0.04</v>
      </c>
      <c r="BF386" s="21">
        <v>0.04</v>
      </c>
      <c r="BG386" s="21">
        <v>0.09</v>
      </c>
      <c r="BH386" s="21">
        <v>0.12</v>
      </c>
      <c r="BI386" s="21">
        <v>0.39</v>
      </c>
      <c r="BJ386" s="21">
        <v>0</v>
      </c>
      <c r="BK386" s="21">
        <v>1.29</v>
      </c>
      <c r="BL386" s="21">
        <v>0</v>
      </c>
      <c r="BM386" s="21">
        <v>0.39</v>
      </c>
      <c r="BN386" s="21">
        <v>0.01</v>
      </c>
      <c r="BO386" s="21">
        <v>0</v>
      </c>
      <c r="BP386" s="21">
        <v>0</v>
      </c>
      <c r="BQ386" s="21">
        <v>0.04</v>
      </c>
      <c r="BR386" s="21">
        <v>0.14000000000000001</v>
      </c>
      <c r="BS386" s="21">
        <v>1.3</v>
      </c>
      <c r="BT386" s="21">
        <v>0</v>
      </c>
      <c r="BU386" s="21">
        <v>0</v>
      </c>
      <c r="BV386" s="21">
        <v>0.69</v>
      </c>
      <c r="BW386" s="21">
        <v>0.01</v>
      </c>
      <c r="BX386" s="21">
        <v>0</v>
      </c>
      <c r="BY386" s="21">
        <v>0</v>
      </c>
      <c r="BZ386" s="21">
        <v>0</v>
      </c>
      <c r="CA386" s="21">
        <v>0</v>
      </c>
      <c r="CB386" s="21">
        <v>142.74</v>
      </c>
      <c r="CC386" s="23"/>
      <c r="CE386" s="21">
        <v>73.02</v>
      </c>
      <c r="CG386" s="21">
        <v>0</v>
      </c>
      <c r="CH386" s="21">
        <v>0</v>
      </c>
      <c r="CI386" s="21">
        <v>0</v>
      </c>
      <c r="CJ386" s="21">
        <v>0</v>
      </c>
      <c r="CK386" s="21">
        <v>0</v>
      </c>
      <c r="CL386" s="21">
        <v>0</v>
      </c>
      <c r="CM386" s="21">
        <v>0</v>
      </c>
      <c r="CN386" s="21">
        <v>0</v>
      </c>
      <c r="CO386" s="21">
        <v>0</v>
      </c>
      <c r="CP386" s="21">
        <v>4.5</v>
      </c>
      <c r="CQ386" s="21">
        <v>1.17</v>
      </c>
    </row>
    <row r="387" spans="1:95" s="21" customFormat="1" ht="15" x14ac:dyDescent="0.25">
      <c r="A387" s="21" t="s">
        <v>102</v>
      </c>
      <c r="B387" s="22" t="s">
        <v>275</v>
      </c>
      <c r="C387" s="23" t="str">
        <f>"40"</f>
        <v>40</v>
      </c>
      <c r="D387" s="23">
        <v>2.93</v>
      </c>
      <c r="E387" s="23">
        <v>2.93</v>
      </c>
      <c r="F387" s="23">
        <v>4.37</v>
      </c>
      <c r="G387" s="23">
        <v>0</v>
      </c>
      <c r="H387" s="23">
        <v>0.22</v>
      </c>
      <c r="I387" s="23">
        <v>51.88519999999999</v>
      </c>
      <c r="J387" s="21">
        <v>1.2</v>
      </c>
      <c r="K387" s="21">
        <v>0</v>
      </c>
      <c r="L387" s="21">
        <v>0</v>
      </c>
      <c r="M387" s="21">
        <v>0</v>
      </c>
      <c r="N387" s="21">
        <v>0.22</v>
      </c>
      <c r="O387" s="21">
        <v>0</v>
      </c>
      <c r="P387" s="21">
        <v>0</v>
      </c>
      <c r="Q387" s="21">
        <v>0</v>
      </c>
      <c r="R387" s="21">
        <v>0</v>
      </c>
      <c r="S387" s="21">
        <v>0</v>
      </c>
      <c r="T387" s="21">
        <v>0.4</v>
      </c>
      <c r="U387" s="21">
        <v>40.200000000000003</v>
      </c>
      <c r="V387" s="21">
        <v>44.8</v>
      </c>
      <c r="W387" s="21">
        <v>19.8</v>
      </c>
      <c r="X387" s="21">
        <v>4.32</v>
      </c>
      <c r="Y387" s="21">
        <v>69.12</v>
      </c>
      <c r="Z387" s="21">
        <v>0.9</v>
      </c>
      <c r="AA387" s="21">
        <v>100</v>
      </c>
      <c r="AB387" s="21">
        <v>20.399999999999999</v>
      </c>
      <c r="AC387" s="21">
        <v>104</v>
      </c>
      <c r="AD387" s="21">
        <v>0.24</v>
      </c>
      <c r="AE387" s="21">
        <v>0.02</v>
      </c>
      <c r="AF387" s="21">
        <v>0.14000000000000001</v>
      </c>
      <c r="AG387" s="21">
        <v>0.06</v>
      </c>
      <c r="AH387" s="21">
        <v>1.44</v>
      </c>
      <c r="AI387" s="21">
        <v>0</v>
      </c>
      <c r="AJ387" s="21">
        <v>0</v>
      </c>
      <c r="AK387" s="21">
        <v>293.36</v>
      </c>
      <c r="AL387" s="21">
        <v>226.86</v>
      </c>
      <c r="AM387" s="21">
        <v>410.78</v>
      </c>
      <c r="AN387" s="21">
        <v>343.14</v>
      </c>
      <c r="AO387" s="21">
        <v>161.12</v>
      </c>
      <c r="AP387" s="21">
        <v>231.8</v>
      </c>
      <c r="AQ387" s="21">
        <v>77.52</v>
      </c>
      <c r="AR387" s="21">
        <v>247.76</v>
      </c>
      <c r="AS387" s="21">
        <v>269.8</v>
      </c>
      <c r="AT387" s="21">
        <v>299.06</v>
      </c>
      <c r="AU387" s="21">
        <v>467.02</v>
      </c>
      <c r="AV387" s="21">
        <v>129.19999999999999</v>
      </c>
      <c r="AW387" s="21">
        <v>158.08000000000001</v>
      </c>
      <c r="AX387" s="21">
        <v>673.74</v>
      </c>
      <c r="AY387" s="21">
        <v>5.32</v>
      </c>
      <c r="AZ387" s="21">
        <v>150.47999999999999</v>
      </c>
      <c r="BA387" s="21">
        <v>352.64</v>
      </c>
      <c r="BB387" s="21">
        <v>180.88</v>
      </c>
      <c r="BC387" s="21">
        <v>111.34</v>
      </c>
      <c r="BD387" s="21">
        <v>0</v>
      </c>
      <c r="BE387" s="21">
        <v>0</v>
      </c>
      <c r="BF387" s="21">
        <v>0</v>
      </c>
      <c r="BG387" s="21">
        <v>0</v>
      </c>
      <c r="BH387" s="21">
        <v>0</v>
      </c>
      <c r="BI387" s="21">
        <v>0</v>
      </c>
      <c r="BJ387" s="21">
        <v>0</v>
      </c>
      <c r="BK387" s="21">
        <v>0</v>
      </c>
      <c r="BL387" s="21">
        <v>0</v>
      </c>
      <c r="BM387" s="21">
        <v>0</v>
      </c>
      <c r="BN387" s="21">
        <v>0</v>
      </c>
      <c r="BO387" s="21">
        <v>0</v>
      </c>
      <c r="BP387" s="21">
        <v>0</v>
      </c>
      <c r="BQ387" s="21">
        <v>0</v>
      </c>
      <c r="BR387" s="21">
        <v>0</v>
      </c>
      <c r="BS387" s="21">
        <v>0</v>
      </c>
      <c r="BT387" s="21">
        <v>0</v>
      </c>
      <c r="BU387" s="21">
        <v>0</v>
      </c>
      <c r="BV387" s="21">
        <v>0</v>
      </c>
      <c r="BW387" s="21">
        <v>0</v>
      </c>
      <c r="BX387" s="21">
        <v>0</v>
      </c>
      <c r="BY387" s="21">
        <v>0</v>
      </c>
      <c r="BZ387" s="21">
        <v>0</v>
      </c>
      <c r="CA387" s="21">
        <v>0</v>
      </c>
      <c r="CB387" s="21">
        <v>29.64</v>
      </c>
      <c r="CC387" s="23"/>
      <c r="CE387" s="21">
        <v>103.4</v>
      </c>
      <c r="CG387" s="21">
        <v>0</v>
      </c>
      <c r="CH387" s="21">
        <v>0</v>
      </c>
      <c r="CI387" s="21">
        <v>0</v>
      </c>
      <c r="CJ387" s="21">
        <v>0</v>
      </c>
      <c r="CK387" s="21">
        <v>0</v>
      </c>
      <c r="CL387" s="21">
        <v>0</v>
      </c>
      <c r="CM387" s="21">
        <v>0</v>
      </c>
      <c r="CN387" s="21">
        <v>0</v>
      </c>
      <c r="CO387" s="21">
        <v>0</v>
      </c>
      <c r="CP387" s="21">
        <v>0</v>
      </c>
      <c r="CQ387" s="21">
        <v>0</v>
      </c>
    </row>
    <row r="388" spans="1:95" s="21" customFormat="1" ht="15" x14ac:dyDescent="0.25">
      <c r="A388" s="21" t="s">
        <v>135</v>
      </c>
      <c r="B388" s="22" t="s">
        <v>136</v>
      </c>
      <c r="C388" s="23" t="str">
        <f>"180"</f>
        <v>180</v>
      </c>
      <c r="D388" s="23">
        <v>3.11</v>
      </c>
      <c r="E388" s="23">
        <v>3</v>
      </c>
      <c r="F388" s="23">
        <v>3.47</v>
      </c>
      <c r="G388" s="23">
        <v>0.32</v>
      </c>
      <c r="H388" s="23">
        <v>13.69</v>
      </c>
      <c r="I388" s="23">
        <v>95.15155571999999</v>
      </c>
      <c r="J388" s="21">
        <v>2.4700000000000002</v>
      </c>
      <c r="K388" s="21">
        <v>0</v>
      </c>
      <c r="L388" s="21">
        <v>0</v>
      </c>
      <c r="M388" s="21">
        <v>0</v>
      </c>
      <c r="N388" s="21">
        <v>12.64</v>
      </c>
      <c r="O388" s="21">
        <v>0.36</v>
      </c>
      <c r="P388" s="21">
        <v>0.69</v>
      </c>
      <c r="Q388" s="21">
        <v>0</v>
      </c>
      <c r="R388" s="21">
        <v>0</v>
      </c>
      <c r="S388" s="21">
        <v>0.19</v>
      </c>
      <c r="T388" s="21">
        <v>0.87</v>
      </c>
      <c r="U388" s="21">
        <v>52.12</v>
      </c>
      <c r="V388" s="21">
        <v>161.9</v>
      </c>
      <c r="W388" s="21">
        <v>111.97</v>
      </c>
      <c r="X388" s="21">
        <v>20.59</v>
      </c>
      <c r="Y388" s="21">
        <v>93.35</v>
      </c>
      <c r="Z388" s="21">
        <v>0.53</v>
      </c>
      <c r="AA388" s="21">
        <v>18.63</v>
      </c>
      <c r="AB388" s="21">
        <v>16.91</v>
      </c>
      <c r="AC388" s="21">
        <v>34.22</v>
      </c>
      <c r="AD388" s="21">
        <v>0.11</v>
      </c>
      <c r="AE388" s="21">
        <v>0.03</v>
      </c>
      <c r="AF388" s="21">
        <v>0.13</v>
      </c>
      <c r="AG388" s="21">
        <v>0.11</v>
      </c>
      <c r="AH388" s="21">
        <v>0.97</v>
      </c>
      <c r="AI388" s="21">
        <v>0.54</v>
      </c>
      <c r="AJ388" s="21">
        <v>0</v>
      </c>
      <c r="AK388" s="21">
        <v>0</v>
      </c>
      <c r="AL388" s="21">
        <v>0</v>
      </c>
      <c r="AM388" s="21">
        <v>0</v>
      </c>
      <c r="AN388" s="21">
        <v>0</v>
      </c>
      <c r="AO388" s="21">
        <v>0</v>
      </c>
      <c r="AP388" s="21">
        <v>0</v>
      </c>
      <c r="AQ388" s="21">
        <v>0</v>
      </c>
      <c r="AR388" s="21">
        <v>0</v>
      </c>
      <c r="AS388" s="21">
        <v>0</v>
      </c>
      <c r="AT388" s="21">
        <v>0</v>
      </c>
      <c r="AU388" s="21">
        <v>0</v>
      </c>
      <c r="AV388" s="21">
        <v>0</v>
      </c>
      <c r="AW388" s="21">
        <v>0</v>
      </c>
      <c r="AX388" s="21">
        <v>0</v>
      </c>
      <c r="AY388" s="21">
        <v>0</v>
      </c>
      <c r="AZ388" s="21">
        <v>0</v>
      </c>
      <c r="BA388" s="21">
        <v>0</v>
      </c>
      <c r="BB388" s="21">
        <v>0</v>
      </c>
      <c r="BC388" s="21">
        <v>0</v>
      </c>
      <c r="BD388" s="21">
        <v>0</v>
      </c>
      <c r="BE388" s="21">
        <v>0</v>
      </c>
      <c r="BF388" s="21">
        <v>0</v>
      </c>
      <c r="BG388" s="21">
        <v>0</v>
      </c>
      <c r="BH388" s="21">
        <v>0</v>
      </c>
      <c r="BI388" s="21">
        <v>0</v>
      </c>
      <c r="BJ388" s="21">
        <v>0</v>
      </c>
      <c r="BK388" s="21">
        <v>0</v>
      </c>
      <c r="BL388" s="21">
        <v>0</v>
      </c>
      <c r="BM388" s="21">
        <v>0</v>
      </c>
      <c r="BN388" s="21">
        <v>0</v>
      </c>
      <c r="BO388" s="21">
        <v>0</v>
      </c>
      <c r="BP388" s="21">
        <v>0</v>
      </c>
      <c r="BQ388" s="21">
        <v>0</v>
      </c>
      <c r="BR388" s="21">
        <v>0</v>
      </c>
      <c r="BS388" s="21">
        <v>0</v>
      </c>
      <c r="BT388" s="21">
        <v>0</v>
      </c>
      <c r="BU388" s="21">
        <v>0</v>
      </c>
      <c r="BV388" s="21">
        <v>0</v>
      </c>
      <c r="BW388" s="21">
        <v>0</v>
      </c>
      <c r="BX388" s="21">
        <v>0</v>
      </c>
      <c r="BY388" s="21">
        <v>0</v>
      </c>
      <c r="BZ388" s="21">
        <v>0</v>
      </c>
      <c r="CA388" s="21">
        <v>0</v>
      </c>
      <c r="CB388" s="21">
        <v>181.3</v>
      </c>
      <c r="CC388" s="23"/>
      <c r="CE388" s="21">
        <v>21.45</v>
      </c>
      <c r="CG388" s="21">
        <v>0</v>
      </c>
      <c r="CH388" s="21">
        <v>0</v>
      </c>
      <c r="CI388" s="21">
        <v>0</v>
      </c>
      <c r="CJ388" s="21">
        <v>0</v>
      </c>
      <c r="CK388" s="21">
        <v>0</v>
      </c>
      <c r="CL388" s="21">
        <v>0</v>
      </c>
      <c r="CM388" s="21">
        <v>0</v>
      </c>
      <c r="CN388" s="21">
        <v>0</v>
      </c>
      <c r="CO388" s="21">
        <v>0</v>
      </c>
      <c r="CP388" s="21">
        <v>8.1</v>
      </c>
      <c r="CQ388" s="21">
        <v>0</v>
      </c>
    </row>
    <row r="389" spans="1:95" s="21" customFormat="1" ht="15" x14ac:dyDescent="0.25">
      <c r="A389" s="21" t="s">
        <v>104</v>
      </c>
      <c r="B389" s="22" t="s">
        <v>129</v>
      </c>
      <c r="C389" s="23" t="str">
        <f>"15"</f>
        <v>15</v>
      </c>
      <c r="D389" s="23">
        <v>0.42</v>
      </c>
      <c r="E389" s="23">
        <v>0</v>
      </c>
      <c r="F389" s="23">
        <v>0.02</v>
      </c>
      <c r="G389" s="23">
        <v>0</v>
      </c>
      <c r="H389" s="23">
        <v>5.53</v>
      </c>
      <c r="I389" s="23">
        <v>24.154799999999998</v>
      </c>
      <c r="J389" s="21">
        <v>0.03</v>
      </c>
      <c r="K389" s="21">
        <v>0</v>
      </c>
      <c r="L389" s="21">
        <v>0</v>
      </c>
      <c r="M389" s="21">
        <v>0</v>
      </c>
      <c r="N389" s="21">
        <v>0.1</v>
      </c>
      <c r="O389" s="21">
        <v>5.19</v>
      </c>
      <c r="P389" s="21">
        <v>0.24</v>
      </c>
      <c r="Q389" s="21">
        <v>0</v>
      </c>
      <c r="R389" s="21">
        <v>0</v>
      </c>
      <c r="S389" s="21">
        <v>0.05</v>
      </c>
      <c r="T389" s="21">
        <v>0.26</v>
      </c>
      <c r="U389" s="21">
        <v>74.849999999999994</v>
      </c>
      <c r="V389" s="21">
        <v>13.95</v>
      </c>
      <c r="W389" s="21">
        <v>3</v>
      </c>
      <c r="X389" s="21">
        <v>2.1</v>
      </c>
      <c r="Y389" s="21">
        <v>9.75</v>
      </c>
      <c r="Z389" s="21">
        <v>0.17</v>
      </c>
      <c r="AA389" s="21">
        <v>0</v>
      </c>
      <c r="AB389" s="21">
        <v>0</v>
      </c>
      <c r="AC389" s="21">
        <v>0</v>
      </c>
      <c r="AD389" s="21">
        <v>0.17</v>
      </c>
      <c r="AE389" s="21">
        <v>0.02</v>
      </c>
      <c r="AF389" s="21">
        <v>0</v>
      </c>
      <c r="AG389" s="21">
        <v>0.14000000000000001</v>
      </c>
      <c r="AH389" s="21">
        <v>0.33</v>
      </c>
      <c r="AI389" s="21">
        <v>0</v>
      </c>
      <c r="AJ389" s="21">
        <v>0</v>
      </c>
      <c r="AK389" s="21">
        <v>52.2</v>
      </c>
      <c r="AL389" s="21">
        <v>47.7</v>
      </c>
      <c r="AM389" s="21">
        <v>89.1</v>
      </c>
      <c r="AN389" s="21">
        <v>28.35</v>
      </c>
      <c r="AO389" s="21">
        <v>17.100000000000001</v>
      </c>
      <c r="AP389" s="21">
        <v>34.65</v>
      </c>
      <c r="AQ389" s="21">
        <v>11.1</v>
      </c>
      <c r="AR389" s="21">
        <v>55.2</v>
      </c>
      <c r="AS389" s="21">
        <v>36.450000000000003</v>
      </c>
      <c r="AT389" s="21">
        <v>44.25</v>
      </c>
      <c r="AU389" s="21">
        <v>37.799999999999997</v>
      </c>
      <c r="AV389" s="21">
        <v>22.2</v>
      </c>
      <c r="AW389" s="21">
        <v>38.700000000000003</v>
      </c>
      <c r="AX389" s="21">
        <v>338.1</v>
      </c>
      <c r="AY389" s="21">
        <v>0</v>
      </c>
      <c r="AZ389" s="21">
        <v>106.35</v>
      </c>
      <c r="BA389" s="21">
        <v>55.2</v>
      </c>
      <c r="BB389" s="21">
        <v>28.05</v>
      </c>
      <c r="BC389" s="21">
        <v>22.05</v>
      </c>
      <c r="BD389" s="21">
        <v>0</v>
      </c>
      <c r="BE389" s="21">
        <v>0</v>
      </c>
      <c r="BF389" s="21">
        <v>0</v>
      </c>
      <c r="BG389" s="21">
        <v>0</v>
      </c>
      <c r="BH389" s="21">
        <v>0</v>
      </c>
      <c r="BI389" s="21">
        <v>0.02</v>
      </c>
      <c r="BJ389" s="21">
        <v>0</v>
      </c>
      <c r="BK389" s="21">
        <v>0</v>
      </c>
      <c r="BL389" s="21">
        <v>0</v>
      </c>
      <c r="BM389" s="21">
        <v>0</v>
      </c>
      <c r="BN389" s="21">
        <v>0.01</v>
      </c>
      <c r="BO389" s="21">
        <v>0</v>
      </c>
      <c r="BP389" s="21">
        <v>0</v>
      </c>
      <c r="BQ389" s="21">
        <v>0</v>
      </c>
      <c r="BR389" s="21">
        <v>0</v>
      </c>
      <c r="BS389" s="21">
        <v>0.01</v>
      </c>
      <c r="BT389" s="21">
        <v>0</v>
      </c>
      <c r="BU389" s="21">
        <v>0</v>
      </c>
      <c r="BV389" s="21">
        <v>0.05</v>
      </c>
      <c r="BW389" s="21">
        <v>0</v>
      </c>
      <c r="BX389" s="21">
        <v>0</v>
      </c>
      <c r="BY389" s="21">
        <v>0</v>
      </c>
      <c r="BZ389" s="21">
        <v>0</v>
      </c>
      <c r="CA389" s="21">
        <v>0</v>
      </c>
      <c r="CB389" s="21">
        <v>5.67</v>
      </c>
      <c r="CC389" s="23"/>
      <c r="CE389" s="21">
        <v>0</v>
      </c>
      <c r="CG389" s="21">
        <v>0</v>
      </c>
      <c r="CH389" s="21">
        <v>0</v>
      </c>
      <c r="CI389" s="21">
        <v>0</v>
      </c>
      <c r="CJ389" s="21">
        <v>0</v>
      </c>
      <c r="CK389" s="21">
        <v>0</v>
      </c>
      <c r="CL389" s="21">
        <v>0</v>
      </c>
      <c r="CM389" s="21">
        <v>0</v>
      </c>
      <c r="CN389" s="21">
        <v>0</v>
      </c>
      <c r="CO389" s="21">
        <v>0</v>
      </c>
      <c r="CP389" s="21">
        <v>0</v>
      </c>
      <c r="CQ389" s="21">
        <v>0</v>
      </c>
    </row>
    <row r="390" spans="1:95" s="18" customFormat="1" ht="15" x14ac:dyDescent="0.25">
      <c r="B390" s="19" t="s">
        <v>137</v>
      </c>
      <c r="C390" s="20" t="str">
        <f>"100"</f>
        <v>100</v>
      </c>
      <c r="D390" s="20">
        <v>0.36</v>
      </c>
      <c r="E390" s="20">
        <v>0</v>
      </c>
      <c r="F390" s="20">
        <v>0.3</v>
      </c>
      <c r="G390" s="20">
        <v>0.3</v>
      </c>
      <c r="H390" s="20">
        <v>11.6</v>
      </c>
      <c r="I390" s="20">
        <v>47.62</v>
      </c>
      <c r="J390" s="18">
        <v>0.1</v>
      </c>
      <c r="K390" s="18">
        <v>0</v>
      </c>
      <c r="L390" s="18">
        <v>0</v>
      </c>
      <c r="M390" s="18">
        <v>0</v>
      </c>
      <c r="N390" s="18">
        <v>9</v>
      </c>
      <c r="O390" s="18">
        <v>0.8</v>
      </c>
      <c r="P390" s="18">
        <v>1.8</v>
      </c>
      <c r="Q390" s="18">
        <v>0</v>
      </c>
      <c r="R390" s="18">
        <v>0</v>
      </c>
      <c r="S390" s="18">
        <v>0.8</v>
      </c>
      <c r="T390" s="18">
        <v>0.5</v>
      </c>
      <c r="U390" s="18">
        <v>15.6</v>
      </c>
      <c r="V390" s="18">
        <v>152.9</v>
      </c>
      <c r="W390" s="18">
        <v>12.8</v>
      </c>
      <c r="X390" s="18">
        <v>6.75</v>
      </c>
      <c r="Y390" s="18">
        <v>7.7</v>
      </c>
      <c r="Z390" s="18">
        <v>1.76</v>
      </c>
      <c r="AA390" s="18">
        <v>0</v>
      </c>
      <c r="AB390" s="18">
        <v>30</v>
      </c>
      <c r="AC390" s="18">
        <v>5</v>
      </c>
      <c r="AD390" s="18">
        <v>0.2</v>
      </c>
      <c r="AE390" s="18">
        <v>0.02</v>
      </c>
      <c r="AF390" s="18">
        <v>0.01</v>
      </c>
      <c r="AG390" s="18">
        <v>0.24</v>
      </c>
      <c r="AH390" s="18">
        <v>0.4</v>
      </c>
      <c r="AI390" s="18">
        <v>3</v>
      </c>
      <c r="AJ390" s="18">
        <v>0</v>
      </c>
      <c r="AK390" s="18">
        <v>10.8</v>
      </c>
      <c r="AL390" s="18">
        <v>11.7</v>
      </c>
      <c r="AM390" s="18">
        <v>17.100000000000001</v>
      </c>
      <c r="AN390" s="18">
        <v>16.2</v>
      </c>
      <c r="AO390" s="18">
        <v>2.7</v>
      </c>
      <c r="AP390" s="18">
        <v>9.9</v>
      </c>
      <c r="AQ390" s="18">
        <v>2.7</v>
      </c>
      <c r="AR390" s="18">
        <v>8.1</v>
      </c>
      <c r="AS390" s="18">
        <v>15.3</v>
      </c>
      <c r="AT390" s="18">
        <v>9</v>
      </c>
      <c r="AU390" s="18">
        <v>70.2</v>
      </c>
      <c r="AV390" s="18">
        <v>6.3</v>
      </c>
      <c r="AW390" s="18">
        <v>12.6</v>
      </c>
      <c r="AX390" s="18">
        <v>37.799999999999997</v>
      </c>
      <c r="AY390" s="18">
        <v>0</v>
      </c>
      <c r="AZ390" s="18">
        <v>11.7</v>
      </c>
      <c r="BA390" s="18">
        <v>14.4</v>
      </c>
      <c r="BB390" s="18">
        <v>5.4</v>
      </c>
      <c r="BC390" s="18">
        <v>4.5</v>
      </c>
      <c r="BD390" s="18">
        <v>0</v>
      </c>
      <c r="BE390" s="18">
        <v>0</v>
      </c>
      <c r="BF390" s="18">
        <v>0</v>
      </c>
      <c r="BG390" s="18">
        <v>0</v>
      </c>
      <c r="BH390" s="18">
        <v>0</v>
      </c>
      <c r="BI390" s="18">
        <v>0</v>
      </c>
      <c r="BJ390" s="18">
        <v>0</v>
      </c>
      <c r="BK390" s="18">
        <v>0</v>
      </c>
      <c r="BL390" s="18">
        <v>0</v>
      </c>
      <c r="BM390" s="18">
        <v>0</v>
      </c>
      <c r="BN390" s="18">
        <v>0</v>
      </c>
      <c r="BO390" s="18">
        <v>0</v>
      </c>
      <c r="BP390" s="18">
        <v>0</v>
      </c>
      <c r="BQ390" s="18">
        <v>0</v>
      </c>
      <c r="BR390" s="18">
        <v>0</v>
      </c>
      <c r="BS390" s="18">
        <v>0</v>
      </c>
      <c r="BT390" s="18">
        <v>0</v>
      </c>
      <c r="BU390" s="18">
        <v>0</v>
      </c>
      <c r="BV390" s="18">
        <v>0</v>
      </c>
      <c r="BW390" s="18">
        <v>0</v>
      </c>
      <c r="BX390" s="18">
        <v>0</v>
      </c>
      <c r="BY390" s="18">
        <v>0</v>
      </c>
      <c r="BZ390" s="18">
        <v>0</v>
      </c>
      <c r="CA390" s="18">
        <v>0</v>
      </c>
      <c r="CB390" s="18">
        <v>86.3</v>
      </c>
      <c r="CC390" s="20"/>
      <c r="CE390" s="18">
        <v>5</v>
      </c>
      <c r="CG390" s="18">
        <v>0</v>
      </c>
      <c r="CH390" s="18">
        <v>0</v>
      </c>
      <c r="CI390" s="18">
        <v>0</v>
      </c>
      <c r="CJ390" s="18">
        <v>0</v>
      </c>
      <c r="CK390" s="18">
        <v>0</v>
      </c>
      <c r="CL390" s="18">
        <v>0</v>
      </c>
      <c r="CM390" s="18">
        <v>0</v>
      </c>
      <c r="CN390" s="18">
        <v>0</v>
      </c>
      <c r="CO390" s="18">
        <v>0</v>
      </c>
      <c r="CP390" s="18">
        <v>0</v>
      </c>
      <c r="CQ390" s="18">
        <v>0</v>
      </c>
    </row>
    <row r="391" spans="1:95" s="26" customFormat="1" ht="15" x14ac:dyDescent="0.25">
      <c r="A391" s="13"/>
      <c r="B391" s="24" t="s">
        <v>86</v>
      </c>
      <c r="C391" s="25"/>
      <c r="D391" s="25">
        <v>13.25</v>
      </c>
      <c r="E391" s="25">
        <v>9.36</v>
      </c>
      <c r="F391" s="25">
        <v>17</v>
      </c>
      <c r="G391" s="25">
        <v>1.79</v>
      </c>
      <c r="H391" s="25">
        <v>65.959999999999994</v>
      </c>
      <c r="I391" s="25">
        <v>461.79</v>
      </c>
      <c r="J391" s="26">
        <v>9.23</v>
      </c>
      <c r="K391" s="26">
        <v>0.13</v>
      </c>
      <c r="L391" s="26">
        <v>0</v>
      </c>
      <c r="M391" s="26">
        <v>0</v>
      </c>
      <c r="N391" s="26">
        <v>32.53</v>
      </c>
      <c r="O391" s="26">
        <v>29.47</v>
      </c>
      <c r="P391" s="26">
        <v>3.97</v>
      </c>
      <c r="Q391" s="26">
        <v>0</v>
      </c>
      <c r="R391" s="26">
        <v>0</v>
      </c>
      <c r="S391" s="26">
        <v>1.1499999999999999</v>
      </c>
      <c r="T391" s="26">
        <v>4.47</v>
      </c>
      <c r="U391" s="26">
        <v>705.99</v>
      </c>
      <c r="V391" s="26">
        <v>623.14</v>
      </c>
      <c r="W391" s="26">
        <v>301.64</v>
      </c>
      <c r="X391" s="26">
        <v>78.36</v>
      </c>
      <c r="Y391" s="26">
        <v>360.06</v>
      </c>
      <c r="Z391" s="26">
        <v>4.47</v>
      </c>
      <c r="AA391" s="26">
        <v>184.12</v>
      </c>
      <c r="AB391" s="26">
        <v>112.48</v>
      </c>
      <c r="AC391" s="26">
        <v>216.54</v>
      </c>
      <c r="AD391" s="26">
        <v>0.99</v>
      </c>
      <c r="AE391" s="26">
        <v>0.25</v>
      </c>
      <c r="AF391" s="26">
        <v>0.46</v>
      </c>
      <c r="AG391" s="26">
        <v>1.1399999999999999</v>
      </c>
      <c r="AH391" s="26">
        <v>5.77</v>
      </c>
      <c r="AI391" s="26">
        <v>4.16</v>
      </c>
      <c r="AJ391" s="26">
        <v>0</v>
      </c>
      <c r="AK391" s="26">
        <v>523.45000000000005</v>
      </c>
      <c r="AL391" s="26">
        <v>439.19</v>
      </c>
      <c r="AM391" s="26">
        <v>1060.48</v>
      </c>
      <c r="AN391" s="26">
        <v>490.67</v>
      </c>
      <c r="AO391" s="26">
        <v>285.89</v>
      </c>
      <c r="AP391" s="26">
        <v>418.94</v>
      </c>
      <c r="AQ391" s="26">
        <v>156.15</v>
      </c>
      <c r="AR391" s="26">
        <v>516.96</v>
      </c>
      <c r="AS391" s="26">
        <v>701.89</v>
      </c>
      <c r="AT391" s="26">
        <v>503.03</v>
      </c>
      <c r="AU391" s="26">
        <v>806.1</v>
      </c>
      <c r="AV391" s="26">
        <v>250.51</v>
      </c>
      <c r="AW391" s="26">
        <v>315.95999999999998</v>
      </c>
      <c r="AX391" s="26">
        <v>1837.22</v>
      </c>
      <c r="AY391" s="26">
        <v>5.32</v>
      </c>
      <c r="AZ391" s="26">
        <v>555.77</v>
      </c>
      <c r="BA391" s="26">
        <v>670.87</v>
      </c>
      <c r="BB391" s="26">
        <v>360.25</v>
      </c>
      <c r="BC391" s="26">
        <v>201.69</v>
      </c>
      <c r="BD391" s="26">
        <v>0.18</v>
      </c>
      <c r="BE391" s="26">
        <v>0.04</v>
      </c>
      <c r="BF391" s="26">
        <v>0.04</v>
      </c>
      <c r="BG391" s="26">
        <v>0.09</v>
      </c>
      <c r="BH391" s="26">
        <v>0.12</v>
      </c>
      <c r="BI391" s="26">
        <v>0.4</v>
      </c>
      <c r="BJ391" s="26">
        <v>0</v>
      </c>
      <c r="BK391" s="26">
        <v>1.29</v>
      </c>
      <c r="BL391" s="26">
        <v>0</v>
      </c>
      <c r="BM391" s="26">
        <v>0.39</v>
      </c>
      <c r="BN391" s="26">
        <v>0.02</v>
      </c>
      <c r="BO391" s="26">
        <v>0</v>
      </c>
      <c r="BP391" s="26">
        <v>0</v>
      </c>
      <c r="BQ391" s="26">
        <v>0.04</v>
      </c>
      <c r="BR391" s="26">
        <v>0.15</v>
      </c>
      <c r="BS391" s="26">
        <v>1.31</v>
      </c>
      <c r="BT391" s="26">
        <v>0</v>
      </c>
      <c r="BU391" s="26">
        <v>0</v>
      </c>
      <c r="BV391" s="26">
        <v>0.74</v>
      </c>
      <c r="BW391" s="26">
        <v>0.02</v>
      </c>
      <c r="BX391" s="26">
        <v>0</v>
      </c>
      <c r="BY391" s="26">
        <v>0</v>
      </c>
      <c r="BZ391" s="26">
        <v>0</v>
      </c>
      <c r="CA391" s="26">
        <v>0</v>
      </c>
      <c r="CB391" s="26">
        <v>445.65</v>
      </c>
      <c r="CC391" s="25"/>
      <c r="CD391" s="26">
        <f>$I$16/$I$42*100</f>
        <v>31.688364134154689</v>
      </c>
      <c r="CE391" s="26">
        <v>202.87</v>
      </c>
      <c r="CG391" s="26">
        <v>0</v>
      </c>
      <c r="CH391" s="26">
        <v>0</v>
      </c>
      <c r="CI391" s="26">
        <v>0</v>
      </c>
      <c r="CJ391" s="26">
        <v>0</v>
      </c>
      <c r="CK391" s="26">
        <v>0</v>
      </c>
      <c r="CL391" s="26">
        <v>0</v>
      </c>
      <c r="CM391" s="26">
        <v>0</v>
      </c>
      <c r="CN391" s="26">
        <v>0</v>
      </c>
      <c r="CO391" s="26">
        <v>0</v>
      </c>
      <c r="CP391" s="26">
        <v>12.6</v>
      </c>
      <c r="CQ391" s="26">
        <v>1.17</v>
      </c>
    </row>
    <row r="392" spans="1:95" s="5" customFormat="1" ht="15" x14ac:dyDescent="0.25">
      <c r="A392" s="26"/>
      <c r="B392" s="17" t="s">
        <v>87</v>
      </c>
      <c r="C392" s="11"/>
      <c r="D392" s="11"/>
      <c r="E392" s="11"/>
      <c r="F392" s="11"/>
      <c r="G392" s="11"/>
      <c r="H392" s="11"/>
      <c r="I392" s="11"/>
      <c r="CC392" s="11"/>
    </row>
    <row r="393" spans="1:95" s="21" customFormat="1" ht="15" x14ac:dyDescent="0.25">
      <c r="A393" s="18"/>
      <c r="B393" s="22" t="s">
        <v>88</v>
      </c>
      <c r="C393" s="23" t="str">
        <f>"5"</f>
        <v>5</v>
      </c>
      <c r="D393" s="23">
        <v>0.32</v>
      </c>
      <c r="E393" s="23">
        <v>0.32</v>
      </c>
      <c r="F393" s="23">
        <v>0.84</v>
      </c>
      <c r="G393" s="23">
        <v>0</v>
      </c>
      <c r="H393" s="23">
        <v>3.52</v>
      </c>
      <c r="I393" s="23">
        <v>22.034999999999997</v>
      </c>
      <c r="J393" s="21">
        <v>0.49</v>
      </c>
      <c r="K393" s="21">
        <v>0</v>
      </c>
      <c r="L393" s="21">
        <v>0.49</v>
      </c>
      <c r="M393" s="21">
        <v>0</v>
      </c>
      <c r="N393" s="21">
        <v>3.43</v>
      </c>
      <c r="O393" s="21">
        <v>0</v>
      </c>
      <c r="P393" s="21">
        <v>0.09</v>
      </c>
      <c r="Q393" s="21">
        <v>0</v>
      </c>
      <c r="R393" s="21">
        <v>0</v>
      </c>
      <c r="S393" s="21">
        <v>0</v>
      </c>
      <c r="T393" s="21">
        <v>0.03</v>
      </c>
      <c r="U393" s="21">
        <v>0</v>
      </c>
      <c r="V393" s="21">
        <v>4.25</v>
      </c>
      <c r="W393" s="21">
        <v>1.1499999999999999</v>
      </c>
      <c r="X393" s="21">
        <v>0.5</v>
      </c>
      <c r="Y393" s="21">
        <v>3.25</v>
      </c>
      <c r="Z393" s="21">
        <v>0.04</v>
      </c>
      <c r="AA393" s="21">
        <v>6</v>
      </c>
      <c r="AB393" s="21">
        <v>3.6</v>
      </c>
      <c r="AC393" s="21">
        <v>6.6</v>
      </c>
      <c r="AD393" s="21">
        <v>0.05</v>
      </c>
      <c r="AE393" s="21">
        <v>0.01</v>
      </c>
      <c r="AF393" s="21">
        <v>0</v>
      </c>
      <c r="AG393" s="21">
        <v>0.03</v>
      </c>
      <c r="AH393" s="21">
        <v>0.09</v>
      </c>
      <c r="AI393" s="21">
        <v>0</v>
      </c>
      <c r="AJ393" s="21">
        <v>0</v>
      </c>
      <c r="AK393" s="21">
        <v>0</v>
      </c>
      <c r="AL393" s="21">
        <v>0</v>
      </c>
      <c r="AM393" s="21">
        <v>0</v>
      </c>
      <c r="AN393" s="21">
        <v>0</v>
      </c>
      <c r="AO393" s="21">
        <v>0</v>
      </c>
      <c r="AP393" s="21">
        <v>0</v>
      </c>
      <c r="AQ393" s="21">
        <v>0</v>
      </c>
      <c r="AR393" s="21">
        <v>0</v>
      </c>
      <c r="AS393" s="21">
        <v>0</v>
      </c>
      <c r="AT393" s="21">
        <v>0</v>
      </c>
      <c r="AU393" s="21">
        <v>0</v>
      </c>
      <c r="AV393" s="21">
        <v>0</v>
      </c>
      <c r="AW393" s="21">
        <v>0</v>
      </c>
      <c r="AX393" s="21">
        <v>0</v>
      </c>
      <c r="AY393" s="21">
        <v>0</v>
      </c>
      <c r="AZ393" s="21">
        <v>0</v>
      </c>
      <c r="BA393" s="21">
        <v>0</v>
      </c>
      <c r="BB393" s="21">
        <v>0</v>
      </c>
      <c r="BC393" s="21">
        <v>0</v>
      </c>
      <c r="BD393" s="21">
        <v>0</v>
      </c>
      <c r="BE393" s="21">
        <v>0</v>
      </c>
      <c r="BF393" s="21">
        <v>0</v>
      </c>
      <c r="BG393" s="21">
        <v>0</v>
      </c>
      <c r="BH393" s="21">
        <v>0</v>
      </c>
      <c r="BI393" s="21">
        <v>0</v>
      </c>
      <c r="BJ393" s="21">
        <v>0</v>
      </c>
      <c r="BK393" s="21">
        <v>0</v>
      </c>
      <c r="BL393" s="21">
        <v>0</v>
      </c>
      <c r="BM393" s="21">
        <v>0</v>
      </c>
      <c r="BN393" s="21">
        <v>0</v>
      </c>
      <c r="BO393" s="21">
        <v>0</v>
      </c>
      <c r="BP393" s="21">
        <v>0</v>
      </c>
      <c r="BQ393" s="21">
        <v>0</v>
      </c>
      <c r="BR393" s="21">
        <v>0</v>
      </c>
      <c r="BS393" s="21">
        <v>0</v>
      </c>
      <c r="BT393" s="21">
        <v>0</v>
      </c>
      <c r="BU393" s="21">
        <v>0</v>
      </c>
      <c r="BV393" s="21">
        <v>0</v>
      </c>
      <c r="BW393" s="21">
        <v>0</v>
      </c>
      <c r="BX393" s="21">
        <v>0</v>
      </c>
      <c r="BY393" s="21">
        <v>0</v>
      </c>
      <c r="BZ393" s="21">
        <v>0</v>
      </c>
      <c r="CA393" s="21">
        <v>0</v>
      </c>
      <c r="CB393" s="21">
        <v>0.3</v>
      </c>
      <c r="CC393" s="23"/>
      <c r="CE393" s="21">
        <v>6.6</v>
      </c>
      <c r="CG393" s="21">
        <v>0</v>
      </c>
      <c r="CH393" s="21">
        <v>0</v>
      </c>
      <c r="CI393" s="21">
        <v>0</v>
      </c>
      <c r="CJ393" s="21">
        <v>0</v>
      </c>
      <c r="CK393" s="21">
        <v>0</v>
      </c>
      <c r="CL393" s="21">
        <v>0</v>
      </c>
      <c r="CM393" s="21">
        <v>0</v>
      </c>
      <c r="CN393" s="21">
        <v>0</v>
      </c>
      <c r="CO393" s="21">
        <v>0</v>
      </c>
      <c r="CP393" s="21">
        <v>0</v>
      </c>
      <c r="CQ393" s="21">
        <v>0</v>
      </c>
    </row>
    <row r="394" spans="1:95" s="18" customFormat="1" ht="15" x14ac:dyDescent="0.25">
      <c r="B394" s="19" t="s">
        <v>118</v>
      </c>
      <c r="C394" s="20" t="str">
        <f>"200"</f>
        <v>200</v>
      </c>
      <c r="D394" s="20">
        <v>1</v>
      </c>
      <c r="E394" s="20">
        <v>0</v>
      </c>
      <c r="F394" s="20">
        <v>0.2</v>
      </c>
      <c r="G394" s="20">
        <v>0</v>
      </c>
      <c r="H394" s="20">
        <v>22.6</v>
      </c>
      <c r="I394" s="20">
        <v>94.08</v>
      </c>
      <c r="J394" s="18">
        <v>0</v>
      </c>
      <c r="K394" s="18">
        <v>0</v>
      </c>
      <c r="L394" s="18">
        <v>0</v>
      </c>
      <c r="M394" s="18">
        <v>0</v>
      </c>
      <c r="N394" s="18">
        <v>21.8</v>
      </c>
      <c r="O394" s="18">
        <v>0.4</v>
      </c>
      <c r="P394" s="18">
        <v>0.4</v>
      </c>
      <c r="Q394" s="18">
        <v>0</v>
      </c>
      <c r="R394" s="18">
        <v>0</v>
      </c>
      <c r="S394" s="18">
        <v>1</v>
      </c>
      <c r="T394" s="18">
        <v>0.6</v>
      </c>
      <c r="U394" s="18">
        <v>12</v>
      </c>
      <c r="V394" s="18">
        <v>240</v>
      </c>
      <c r="W394" s="18">
        <v>14</v>
      </c>
      <c r="X394" s="18">
        <v>8</v>
      </c>
      <c r="Y394" s="18">
        <v>14</v>
      </c>
      <c r="Z394" s="18">
        <v>2.8</v>
      </c>
      <c r="AA394" s="18">
        <v>0</v>
      </c>
      <c r="AB394" s="18">
        <v>0</v>
      </c>
      <c r="AC394" s="18">
        <v>0</v>
      </c>
      <c r="AD394" s="18">
        <v>0.2</v>
      </c>
      <c r="AE394" s="18">
        <v>0.02</v>
      </c>
      <c r="AF394" s="18">
        <v>0.02</v>
      </c>
      <c r="AG394" s="18">
        <v>0.2</v>
      </c>
      <c r="AH394" s="18">
        <v>0.4</v>
      </c>
      <c r="AI394" s="18">
        <v>4</v>
      </c>
      <c r="AJ394" s="18">
        <v>0.4</v>
      </c>
      <c r="AK394" s="18">
        <v>16</v>
      </c>
      <c r="AL394" s="18">
        <v>20</v>
      </c>
      <c r="AM394" s="18">
        <v>28</v>
      </c>
      <c r="AN394" s="18">
        <v>28</v>
      </c>
      <c r="AO394" s="18">
        <v>4</v>
      </c>
      <c r="AP394" s="18">
        <v>16</v>
      </c>
      <c r="AQ394" s="18">
        <v>4</v>
      </c>
      <c r="AR394" s="18">
        <v>14</v>
      </c>
      <c r="AS394" s="18">
        <v>26</v>
      </c>
      <c r="AT394" s="18">
        <v>16</v>
      </c>
      <c r="AU394" s="18">
        <v>116</v>
      </c>
      <c r="AV394" s="18">
        <v>10</v>
      </c>
      <c r="AW394" s="18">
        <v>22</v>
      </c>
      <c r="AX394" s="18">
        <v>64</v>
      </c>
      <c r="AY394" s="18">
        <v>0</v>
      </c>
      <c r="AZ394" s="18">
        <v>20</v>
      </c>
      <c r="BA394" s="18">
        <v>24</v>
      </c>
      <c r="BB394" s="18">
        <v>10</v>
      </c>
      <c r="BC394" s="18">
        <v>8</v>
      </c>
      <c r="BD394" s="18">
        <v>0</v>
      </c>
      <c r="BE394" s="18">
        <v>0</v>
      </c>
      <c r="BF394" s="18">
        <v>0</v>
      </c>
      <c r="BG394" s="18">
        <v>0</v>
      </c>
      <c r="BH394" s="18">
        <v>0</v>
      </c>
      <c r="BI394" s="18">
        <v>0</v>
      </c>
      <c r="BJ394" s="18">
        <v>0</v>
      </c>
      <c r="BK394" s="18">
        <v>0</v>
      </c>
      <c r="BL394" s="18">
        <v>0</v>
      </c>
      <c r="BM394" s="18">
        <v>0</v>
      </c>
      <c r="BN394" s="18">
        <v>0</v>
      </c>
      <c r="BO394" s="18">
        <v>0</v>
      </c>
      <c r="BP394" s="18">
        <v>0</v>
      </c>
      <c r="BQ394" s="18">
        <v>0</v>
      </c>
      <c r="BR394" s="18">
        <v>0</v>
      </c>
      <c r="BS394" s="18">
        <v>0</v>
      </c>
      <c r="BT394" s="18">
        <v>0</v>
      </c>
      <c r="BU394" s="18">
        <v>0</v>
      </c>
      <c r="BV394" s="18">
        <v>0</v>
      </c>
      <c r="BW394" s="18">
        <v>0</v>
      </c>
      <c r="BX394" s="18">
        <v>0</v>
      </c>
      <c r="BY394" s="18">
        <v>0</v>
      </c>
      <c r="BZ394" s="18">
        <v>0</v>
      </c>
      <c r="CA394" s="18">
        <v>0</v>
      </c>
      <c r="CB394" s="18">
        <v>176.2</v>
      </c>
      <c r="CC394" s="20"/>
      <c r="CE394" s="18">
        <v>0</v>
      </c>
      <c r="CG394" s="18">
        <v>0</v>
      </c>
      <c r="CH394" s="18">
        <v>0</v>
      </c>
      <c r="CI394" s="18">
        <v>0</v>
      </c>
      <c r="CJ394" s="18">
        <v>0</v>
      </c>
      <c r="CK394" s="18">
        <v>0</v>
      </c>
      <c r="CL394" s="18">
        <v>0</v>
      </c>
      <c r="CM394" s="18">
        <v>0</v>
      </c>
      <c r="CN394" s="18">
        <v>0</v>
      </c>
      <c r="CO394" s="18">
        <v>0</v>
      </c>
      <c r="CP394" s="18">
        <v>0</v>
      </c>
      <c r="CQ394" s="18">
        <v>0</v>
      </c>
    </row>
    <row r="395" spans="1:95" s="26" customFormat="1" ht="15" x14ac:dyDescent="0.25">
      <c r="A395" s="13"/>
      <c r="B395" s="24" t="s">
        <v>89</v>
      </c>
      <c r="C395" s="25"/>
      <c r="D395" s="25">
        <v>1.32</v>
      </c>
      <c r="E395" s="25">
        <v>0.32</v>
      </c>
      <c r="F395" s="25">
        <v>1.04</v>
      </c>
      <c r="G395" s="25">
        <v>0</v>
      </c>
      <c r="H395" s="25">
        <v>26.12</v>
      </c>
      <c r="I395" s="25">
        <v>116.12</v>
      </c>
      <c r="J395" s="26">
        <v>0.49</v>
      </c>
      <c r="K395" s="26">
        <v>0</v>
      </c>
      <c r="L395" s="26">
        <v>0.49</v>
      </c>
      <c r="M395" s="26">
        <v>0</v>
      </c>
      <c r="N395" s="26">
        <v>25.23</v>
      </c>
      <c r="O395" s="26">
        <v>0.4</v>
      </c>
      <c r="P395" s="26">
        <v>0.49</v>
      </c>
      <c r="Q395" s="26">
        <v>0</v>
      </c>
      <c r="R395" s="26">
        <v>0</v>
      </c>
      <c r="S395" s="26">
        <v>1</v>
      </c>
      <c r="T395" s="26">
        <v>0.63</v>
      </c>
      <c r="U395" s="26">
        <v>12</v>
      </c>
      <c r="V395" s="26">
        <v>244.25</v>
      </c>
      <c r="W395" s="26">
        <v>15.15</v>
      </c>
      <c r="X395" s="26">
        <v>8.5</v>
      </c>
      <c r="Y395" s="26">
        <v>17.25</v>
      </c>
      <c r="Z395" s="26">
        <v>2.84</v>
      </c>
      <c r="AA395" s="26">
        <v>6</v>
      </c>
      <c r="AB395" s="26">
        <v>3.6</v>
      </c>
      <c r="AC395" s="26">
        <v>6.6</v>
      </c>
      <c r="AD395" s="26">
        <v>0.25</v>
      </c>
      <c r="AE395" s="26">
        <v>0.03</v>
      </c>
      <c r="AF395" s="26">
        <v>0.02</v>
      </c>
      <c r="AG395" s="26">
        <v>0.23</v>
      </c>
      <c r="AH395" s="26">
        <v>0.49</v>
      </c>
      <c r="AI395" s="26">
        <v>4</v>
      </c>
      <c r="AJ395" s="26">
        <v>0.4</v>
      </c>
      <c r="AK395" s="26">
        <v>16</v>
      </c>
      <c r="AL395" s="26">
        <v>20</v>
      </c>
      <c r="AM395" s="26">
        <v>28</v>
      </c>
      <c r="AN395" s="26">
        <v>28</v>
      </c>
      <c r="AO395" s="26">
        <v>4</v>
      </c>
      <c r="AP395" s="26">
        <v>16</v>
      </c>
      <c r="AQ395" s="26">
        <v>4</v>
      </c>
      <c r="AR395" s="26">
        <v>14</v>
      </c>
      <c r="AS395" s="26">
        <v>26</v>
      </c>
      <c r="AT395" s="26">
        <v>16</v>
      </c>
      <c r="AU395" s="26">
        <v>116</v>
      </c>
      <c r="AV395" s="26">
        <v>10</v>
      </c>
      <c r="AW395" s="26">
        <v>22</v>
      </c>
      <c r="AX395" s="26">
        <v>64</v>
      </c>
      <c r="AY395" s="26">
        <v>0</v>
      </c>
      <c r="AZ395" s="26">
        <v>20</v>
      </c>
      <c r="BA395" s="26">
        <v>24</v>
      </c>
      <c r="BB395" s="26">
        <v>10</v>
      </c>
      <c r="BC395" s="26">
        <v>8</v>
      </c>
      <c r="BD395" s="26">
        <v>0</v>
      </c>
      <c r="BE395" s="26">
        <v>0</v>
      </c>
      <c r="BF395" s="26">
        <v>0</v>
      </c>
      <c r="BG395" s="26">
        <v>0</v>
      </c>
      <c r="BH395" s="26">
        <v>0</v>
      </c>
      <c r="BI395" s="26">
        <v>0</v>
      </c>
      <c r="BJ395" s="26">
        <v>0</v>
      </c>
      <c r="BK395" s="26">
        <v>0</v>
      </c>
      <c r="BL395" s="26">
        <v>0</v>
      </c>
      <c r="BM395" s="26">
        <v>0</v>
      </c>
      <c r="BN395" s="26">
        <v>0</v>
      </c>
      <c r="BO395" s="26">
        <v>0</v>
      </c>
      <c r="BP395" s="26">
        <v>0</v>
      </c>
      <c r="BQ395" s="26">
        <v>0</v>
      </c>
      <c r="BR395" s="26">
        <v>0</v>
      </c>
      <c r="BS395" s="26">
        <v>0</v>
      </c>
      <c r="BT395" s="26">
        <v>0</v>
      </c>
      <c r="BU395" s="26">
        <v>0</v>
      </c>
      <c r="BV395" s="26">
        <v>0</v>
      </c>
      <c r="BW395" s="26">
        <v>0</v>
      </c>
      <c r="BX395" s="26">
        <v>0</v>
      </c>
      <c r="BY395" s="26">
        <v>0</v>
      </c>
      <c r="BZ395" s="26">
        <v>0</v>
      </c>
      <c r="CA395" s="26">
        <v>0</v>
      </c>
      <c r="CB395" s="26">
        <v>176.5</v>
      </c>
      <c r="CC395" s="25"/>
      <c r="CD395" s="26">
        <f>$I$20/$I$42*100</f>
        <v>16.098562628336758</v>
      </c>
      <c r="CE395" s="26">
        <v>6.6</v>
      </c>
      <c r="CG395" s="26">
        <v>0</v>
      </c>
      <c r="CH395" s="26">
        <v>0</v>
      </c>
      <c r="CI395" s="26">
        <v>0</v>
      </c>
      <c r="CJ395" s="26">
        <v>0</v>
      </c>
      <c r="CK395" s="26">
        <v>0</v>
      </c>
      <c r="CL395" s="26">
        <v>0</v>
      </c>
      <c r="CM395" s="26">
        <v>0</v>
      </c>
      <c r="CN395" s="26">
        <v>0</v>
      </c>
      <c r="CO395" s="26">
        <v>0</v>
      </c>
      <c r="CP395" s="26">
        <v>0</v>
      </c>
      <c r="CQ395" s="26">
        <v>0</v>
      </c>
    </row>
    <row r="396" spans="1:95" s="5" customFormat="1" ht="15" x14ac:dyDescent="0.25">
      <c r="A396" s="26"/>
      <c r="B396" s="17" t="s">
        <v>90</v>
      </c>
      <c r="C396" s="11"/>
      <c r="D396" s="11"/>
      <c r="E396" s="11"/>
      <c r="F396" s="11"/>
      <c r="G396" s="11"/>
      <c r="H396" s="11"/>
      <c r="I396" s="11"/>
      <c r="CC396" s="11"/>
    </row>
    <row r="397" spans="1:95" s="21" customFormat="1" ht="15" x14ac:dyDescent="0.25">
      <c r="A397" s="21" t="s">
        <v>276</v>
      </c>
      <c r="B397" s="22" t="s">
        <v>277</v>
      </c>
      <c r="C397" s="23" t="str">
        <f>"100"</f>
        <v>100</v>
      </c>
      <c r="D397" s="23">
        <v>1.59</v>
      </c>
      <c r="E397" s="23">
        <v>0</v>
      </c>
      <c r="F397" s="23">
        <v>5.07</v>
      </c>
      <c r="G397" s="23">
        <v>0</v>
      </c>
      <c r="H397" s="23">
        <v>14.14</v>
      </c>
      <c r="I397" s="23">
        <v>103.05359461600001</v>
      </c>
      <c r="J397" s="21">
        <v>0.65</v>
      </c>
      <c r="K397" s="21">
        <v>3.25</v>
      </c>
      <c r="L397" s="21">
        <v>0.65</v>
      </c>
      <c r="M397" s="21">
        <v>0</v>
      </c>
      <c r="N397" s="21">
        <v>11.55</v>
      </c>
      <c r="O397" s="21">
        <v>0.28999999999999998</v>
      </c>
      <c r="P397" s="21">
        <v>2.2999999999999998</v>
      </c>
      <c r="Q397" s="21">
        <v>0</v>
      </c>
      <c r="R397" s="21">
        <v>0</v>
      </c>
      <c r="S397" s="21">
        <v>0.45</v>
      </c>
      <c r="T397" s="21">
        <v>1.21</v>
      </c>
      <c r="U397" s="21">
        <v>151.79</v>
      </c>
      <c r="V397" s="21">
        <v>308.13</v>
      </c>
      <c r="W397" s="21">
        <v>43.36</v>
      </c>
      <c r="X397" s="21">
        <v>21.92</v>
      </c>
      <c r="Y397" s="21">
        <v>36.72</v>
      </c>
      <c r="Z397" s="21">
        <v>1.08</v>
      </c>
      <c r="AA397" s="21">
        <v>0</v>
      </c>
      <c r="AB397" s="21">
        <v>2959.79</v>
      </c>
      <c r="AC397" s="21">
        <v>503.18</v>
      </c>
      <c r="AD397" s="21">
        <v>2.41</v>
      </c>
      <c r="AE397" s="21">
        <v>0.04</v>
      </c>
      <c r="AF397" s="21">
        <v>0.05</v>
      </c>
      <c r="AG397" s="21">
        <v>0.77</v>
      </c>
      <c r="AH397" s="21">
        <v>0.98</v>
      </c>
      <c r="AI397" s="21">
        <v>33.08</v>
      </c>
      <c r="AJ397" s="21">
        <v>0</v>
      </c>
      <c r="AK397" s="21">
        <v>51.39</v>
      </c>
      <c r="AL397" s="21">
        <v>44.38</v>
      </c>
      <c r="AM397" s="21">
        <v>57.13</v>
      </c>
      <c r="AN397" s="21">
        <v>53.47</v>
      </c>
      <c r="AO397" s="21">
        <v>17.36</v>
      </c>
      <c r="AP397" s="21">
        <v>39.909999999999997</v>
      </c>
      <c r="AQ397" s="21">
        <v>9.2100000000000009</v>
      </c>
      <c r="AR397" s="21">
        <v>46.47</v>
      </c>
      <c r="AS397" s="21">
        <v>62.29</v>
      </c>
      <c r="AT397" s="21">
        <v>68.25</v>
      </c>
      <c r="AU397" s="21">
        <v>163.59</v>
      </c>
      <c r="AV397" s="21">
        <v>23.42</v>
      </c>
      <c r="AW397" s="21">
        <v>41.16</v>
      </c>
      <c r="AX397" s="21">
        <v>248.02</v>
      </c>
      <c r="AY397" s="21">
        <v>0</v>
      </c>
      <c r="AZ397" s="21">
        <v>49.09</v>
      </c>
      <c r="BA397" s="21">
        <v>50.48</v>
      </c>
      <c r="BB397" s="21">
        <v>38.67</v>
      </c>
      <c r="BC397" s="21">
        <v>17.22</v>
      </c>
      <c r="BD397" s="21">
        <v>0</v>
      </c>
      <c r="BE397" s="21">
        <v>0</v>
      </c>
      <c r="BF397" s="21">
        <v>0</v>
      </c>
      <c r="BG397" s="21">
        <v>0</v>
      </c>
      <c r="BH397" s="21">
        <v>0</v>
      </c>
      <c r="BI397" s="21">
        <v>0</v>
      </c>
      <c r="BJ397" s="21">
        <v>0</v>
      </c>
      <c r="BK397" s="21">
        <v>0.3</v>
      </c>
      <c r="BL397" s="21">
        <v>0</v>
      </c>
      <c r="BM397" s="21">
        <v>0.2</v>
      </c>
      <c r="BN397" s="21">
        <v>0.01</v>
      </c>
      <c r="BO397" s="21">
        <v>0.03</v>
      </c>
      <c r="BP397" s="21">
        <v>0</v>
      </c>
      <c r="BQ397" s="21">
        <v>0</v>
      </c>
      <c r="BR397" s="21">
        <v>0</v>
      </c>
      <c r="BS397" s="21">
        <v>1.1599999999999999</v>
      </c>
      <c r="BT397" s="21">
        <v>0</v>
      </c>
      <c r="BU397" s="21">
        <v>0</v>
      </c>
      <c r="BV397" s="21">
        <v>2.89</v>
      </c>
      <c r="BW397" s="21">
        <v>0</v>
      </c>
      <c r="BX397" s="21">
        <v>0</v>
      </c>
      <c r="BY397" s="21">
        <v>0</v>
      </c>
      <c r="BZ397" s="21">
        <v>0</v>
      </c>
      <c r="CA397" s="21">
        <v>0</v>
      </c>
      <c r="CB397" s="21">
        <v>103.44</v>
      </c>
      <c r="CC397" s="23"/>
      <c r="CE397" s="21">
        <v>493.3</v>
      </c>
      <c r="CG397" s="21">
        <v>0</v>
      </c>
      <c r="CH397" s="21">
        <v>0</v>
      </c>
      <c r="CI397" s="21">
        <v>0</v>
      </c>
      <c r="CJ397" s="21">
        <v>0</v>
      </c>
      <c r="CK397" s="21">
        <v>0</v>
      </c>
      <c r="CL397" s="21">
        <v>0</v>
      </c>
      <c r="CM397" s="21">
        <v>0</v>
      </c>
      <c r="CN397" s="21">
        <v>0</v>
      </c>
      <c r="CO397" s="21">
        <v>0</v>
      </c>
      <c r="CP397" s="21">
        <v>5</v>
      </c>
      <c r="CQ397" s="21">
        <v>0.4</v>
      </c>
    </row>
    <row r="398" spans="1:95" s="21" customFormat="1" ht="15" x14ac:dyDescent="0.25">
      <c r="A398" s="21" t="s">
        <v>183</v>
      </c>
      <c r="B398" s="22" t="s">
        <v>184</v>
      </c>
      <c r="C398" s="23" t="str">
        <f>"250"</f>
        <v>250</v>
      </c>
      <c r="D398" s="23">
        <v>2</v>
      </c>
      <c r="E398" s="23">
        <v>0.26</v>
      </c>
      <c r="F398" s="23">
        <v>5</v>
      </c>
      <c r="G398" s="23">
        <v>0.2</v>
      </c>
      <c r="H398" s="23">
        <v>10.66</v>
      </c>
      <c r="I398" s="23">
        <v>92.476308000000003</v>
      </c>
      <c r="J398" s="21">
        <v>3.36</v>
      </c>
      <c r="K398" s="21">
        <v>0.1</v>
      </c>
      <c r="L398" s="21">
        <v>0</v>
      </c>
      <c r="M398" s="21">
        <v>0</v>
      </c>
      <c r="N398" s="21">
        <v>4.45</v>
      </c>
      <c r="O398" s="21">
        <v>4.3499999999999996</v>
      </c>
      <c r="P398" s="21">
        <v>1.86</v>
      </c>
      <c r="Q398" s="21">
        <v>0</v>
      </c>
      <c r="R398" s="21">
        <v>0</v>
      </c>
      <c r="S398" s="21">
        <v>0.34</v>
      </c>
      <c r="T398" s="21">
        <v>2.44</v>
      </c>
      <c r="U398" s="21">
        <v>588.98</v>
      </c>
      <c r="V398" s="21">
        <v>365.84</v>
      </c>
      <c r="W398" s="21">
        <v>45.98</v>
      </c>
      <c r="X398" s="21">
        <v>20.170000000000002</v>
      </c>
      <c r="Y398" s="21">
        <v>48.44</v>
      </c>
      <c r="Z398" s="21">
        <v>0.77</v>
      </c>
      <c r="AA398" s="21">
        <v>38.6</v>
      </c>
      <c r="AB398" s="21">
        <v>1113.48</v>
      </c>
      <c r="AC398" s="21">
        <v>244.52</v>
      </c>
      <c r="AD398" s="21">
        <v>0.22</v>
      </c>
      <c r="AE398" s="21">
        <v>0.06</v>
      </c>
      <c r="AF398" s="21">
        <v>0.06</v>
      </c>
      <c r="AG398" s="21">
        <v>0.74</v>
      </c>
      <c r="AH398" s="21">
        <v>1.22</v>
      </c>
      <c r="AI398" s="21">
        <v>12.01</v>
      </c>
      <c r="AJ398" s="21">
        <v>0</v>
      </c>
      <c r="AK398" s="21">
        <v>41.01</v>
      </c>
      <c r="AL398" s="21">
        <v>40.67</v>
      </c>
      <c r="AM398" s="21">
        <v>52.22</v>
      </c>
      <c r="AN398" s="21">
        <v>52.36</v>
      </c>
      <c r="AO398" s="21">
        <v>15.03</v>
      </c>
      <c r="AP398" s="21">
        <v>38.119999999999997</v>
      </c>
      <c r="AQ398" s="21">
        <v>12.62</v>
      </c>
      <c r="AR398" s="21">
        <v>43.55</v>
      </c>
      <c r="AS398" s="21">
        <v>57.41</v>
      </c>
      <c r="AT398" s="21">
        <v>93.35</v>
      </c>
      <c r="AU398" s="21">
        <v>119.51</v>
      </c>
      <c r="AV398" s="21">
        <v>20.09</v>
      </c>
      <c r="AW398" s="21">
        <v>38.520000000000003</v>
      </c>
      <c r="AX398" s="21">
        <v>225.97</v>
      </c>
      <c r="AY398" s="21">
        <v>0</v>
      </c>
      <c r="AZ398" s="21">
        <v>41.85</v>
      </c>
      <c r="BA398" s="21">
        <v>41.42</v>
      </c>
      <c r="BB398" s="21">
        <v>36.11</v>
      </c>
      <c r="BC398" s="21">
        <v>15.04</v>
      </c>
      <c r="BD398" s="21">
        <v>0.15</v>
      </c>
      <c r="BE398" s="21">
        <v>0.03</v>
      </c>
      <c r="BF398" s="21">
        <v>0.03</v>
      </c>
      <c r="BG398" s="21">
        <v>7.0000000000000007E-2</v>
      </c>
      <c r="BH398" s="21">
        <v>0.09</v>
      </c>
      <c r="BI398" s="21">
        <v>0.31</v>
      </c>
      <c r="BJ398" s="21">
        <v>0</v>
      </c>
      <c r="BK398" s="21">
        <v>0.99</v>
      </c>
      <c r="BL398" s="21">
        <v>0</v>
      </c>
      <c r="BM398" s="21">
        <v>0.3</v>
      </c>
      <c r="BN398" s="21">
        <v>0</v>
      </c>
      <c r="BO398" s="21">
        <v>0</v>
      </c>
      <c r="BP398" s="21">
        <v>0</v>
      </c>
      <c r="BQ398" s="21">
        <v>0.03</v>
      </c>
      <c r="BR398" s="21">
        <v>0.11</v>
      </c>
      <c r="BS398" s="21">
        <v>0.94</v>
      </c>
      <c r="BT398" s="21">
        <v>0</v>
      </c>
      <c r="BU398" s="21">
        <v>0</v>
      </c>
      <c r="BV398" s="21">
        <v>0.06</v>
      </c>
      <c r="BW398" s="21">
        <v>0</v>
      </c>
      <c r="BX398" s="21">
        <v>0</v>
      </c>
      <c r="BY398" s="21">
        <v>0</v>
      </c>
      <c r="BZ398" s="21">
        <v>0</v>
      </c>
      <c r="CA398" s="21">
        <v>0</v>
      </c>
      <c r="CB398" s="21">
        <v>294.10000000000002</v>
      </c>
      <c r="CC398" s="23"/>
      <c r="CE398" s="21">
        <v>224.18</v>
      </c>
      <c r="CG398" s="21">
        <v>0</v>
      </c>
      <c r="CH398" s="21">
        <v>0</v>
      </c>
      <c r="CI398" s="21">
        <v>0</v>
      </c>
      <c r="CJ398" s="21">
        <v>0</v>
      </c>
      <c r="CK398" s="21">
        <v>0</v>
      </c>
      <c r="CL398" s="21">
        <v>0</v>
      </c>
      <c r="CM398" s="21">
        <v>0</v>
      </c>
      <c r="CN398" s="21">
        <v>0</v>
      </c>
      <c r="CO398" s="21">
        <v>0</v>
      </c>
      <c r="CP398" s="21">
        <v>0</v>
      </c>
      <c r="CQ398" s="21">
        <v>1.5</v>
      </c>
    </row>
    <row r="399" spans="1:95" s="21" customFormat="1" ht="15" x14ac:dyDescent="0.25">
      <c r="A399" s="21" t="s">
        <v>225</v>
      </c>
      <c r="B399" s="22" t="s">
        <v>278</v>
      </c>
      <c r="C399" s="23" t="str">
        <f>"320"</f>
        <v>320</v>
      </c>
      <c r="D399" s="23">
        <v>17.39</v>
      </c>
      <c r="E399" s="23">
        <v>13.82</v>
      </c>
      <c r="F399" s="23">
        <v>28.39</v>
      </c>
      <c r="G399" s="23">
        <v>0.05</v>
      </c>
      <c r="H399" s="23">
        <v>31.4</v>
      </c>
      <c r="I399" s="23">
        <v>445.35362149243184</v>
      </c>
      <c r="J399" s="21">
        <v>10.26</v>
      </c>
      <c r="K399" s="21">
        <v>0</v>
      </c>
      <c r="L399" s="21">
        <v>0</v>
      </c>
      <c r="M399" s="21">
        <v>0</v>
      </c>
      <c r="N399" s="21">
        <v>5.71</v>
      </c>
      <c r="O399" s="21">
        <v>22.49</v>
      </c>
      <c r="P399" s="21">
        <v>3.2</v>
      </c>
      <c r="Q399" s="21">
        <v>0</v>
      </c>
      <c r="R399" s="21">
        <v>0</v>
      </c>
      <c r="S399" s="21">
        <v>0</v>
      </c>
      <c r="T399" s="21">
        <v>4.1900000000000004</v>
      </c>
      <c r="U399" s="21">
        <v>339.45</v>
      </c>
      <c r="V399" s="21">
        <v>1233.1500000000001</v>
      </c>
      <c r="W399" s="21">
        <v>38.97</v>
      </c>
      <c r="X399" s="21">
        <v>70.72</v>
      </c>
      <c r="Y399" s="21">
        <v>343.7</v>
      </c>
      <c r="Z399" s="21">
        <v>5.04</v>
      </c>
      <c r="AA399" s="21">
        <v>0</v>
      </c>
      <c r="AB399" s="21">
        <v>2604.85</v>
      </c>
      <c r="AC399" s="21">
        <v>0</v>
      </c>
      <c r="AD399" s="21">
        <v>0.63</v>
      </c>
      <c r="AE399" s="21">
        <v>0.15</v>
      </c>
      <c r="AF399" s="21">
        <v>0.23</v>
      </c>
      <c r="AG399" s="21">
        <v>6.52</v>
      </c>
      <c r="AH399" s="21">
        <v>11.96</v>
      </c>
      <c r="AI399" s="21">
        <v>4.1500000000000004</v>
      </c>
      <c r="AJ399" s="21">
        <v>0</v>
      </c>
      <c r="AK399" s="21">
        <v>1364.74</v>
      </c>
      <c r="AL399" s="21">
        <v>1033.56</v>
      </c>
      <c r="AM399" s="21">
        <v>1953.23</v>
      </c>
      <c r="AN399" s="21">
        <v>2079.7800000000002</v>
      </c>
      <c r="AO399" s="21">
        <v>585.15</v>
      </c>
      <c r="AP399" s="21">
        <v>1057.05</v>
      </c>
      <c r="AQ399" s="21">
        <v>277.05</v>
      </c>
      <c r="AR399" s="21">
        <v>1052.79</v>
      </c>
      <c r="AS399" s="21">
        <v>1426.62</v>
      </c>
      <c r="AT399" s="21">
        <v>1372.85</v>
      </c>
      <c r="AU399" s="21">
        <v>2320</v>
      </c>
      <c r="AV399" s="21">
        <v>932.18</v>
      </c>
      <c r="AW399" s="21">
        <v>1233.02</v>
      </c>
      <c r="AX399" s="21">
        <v>4106.9399999999996</v>
      </c>
      <c r="AY399" s="21">
        <v>378.08</v>
      </c>
      <c r="AZ399" s="21">
        <v>924.73</v>
      </c>
      <c r="BA399" s="21">
        <v>1033.24</v>
      </c>
      <c r="BB399" s="21">
        <v>866.02</v>
      </c>
      <c r="BC399" s="21">
        <v>344.2</v>
      </c>
      <c r="BD399" s="21">
        <v>0</v>
      </c>
      <c r="BE399" s="21">
        <v>0</v>
      </c>
      <c r="BF399" s="21">
        <v>0</v>
      </c>
      <c r="BG399" s="21">
        <v>0</v>
      </c>
      <c r="BH399" s="21">
        <v>0</v>
      </c>
      <c r="BI399" s="21">
        <v>0</v>
      </c>
      <c r="BJ399" s="21">
        <v>0</v>
      </c>
      <c r="BK399" s="21">
        <v>0</v>
      </c>
      <c r="BL399" s="21">
        <v>0</v>
      </c>
      <c r="BM399" s="21">
        <v>0</v>
      </c>
      <c r="BN399" s="21">
        <v>0</v>
      </c>
      <c r="BO399" s="21">
        <v>0</v>
      </c>
      <c r="BP399" s="21">
        <v>0</v>
      </c>
      <c r="BQ399" s="21">
        <v>0</v>
      </c>
      <c r="BR399" s="21">
        <v>0</v>
      </c>
      <c r="BS399" s="21">
        <v>0</v>
      </c>
      <c r="BT399" s="21">
        <v>0</v>
      </c>
      <c r="BU399" s="21">
        <v>0</v>
      </c>
      <c r="BV399" s="21">
        <v>0.02</v>
      </c>
      <c r="BW399" s="21">
        <v>0</v>
      </c>
      <c r="BX399" s="21">
        <v>0</v>
      </c>
      <c r="BY399" s="21">
        <v>0</v>
      </c>
      <c r="BZ399" s="21">
        <v>0</v>
      </c>
      <c r="CA399" s="21">
        <v>0</v>
      </c>
      <c r="CB399" s="21">
        <v>93.69</v>
      </c>
      <c r="CC399" s="23"/>
      <c r="CE399" s="21">
        <v>434.14</v>
      </c>
      <c r="CG399" s="21">
        <v>0</v>
      </c>
      <c r="CH399" s="21">
        <v>0</v>
      </c>
      <c r="CI399" s="21">
        <v>0</v>
      </c>
      <c r="CJ399" s="21">
        <v>0</v>
      </c>
      <c r="CK399" s="21">
        <v>0</v>
      </c>
      <c r="CL399" s="21">
        <v>0</v>
      </c>
      <c r="CM399" s="21">
        <v>0</v>
      </c>
      <c r="CN399" s="21">
        <v>0</v>
      </c>
      <c r="CO399" s="21">
        <v>0</v>
      </c>
      <c r="CP399" s="21">
        <v>0</v>
      </c>
      <c r="CQ399" s="21">
        <v>0.64</v>
      </c>
    </row>
    <row r="400" spans="1:95" s="21" customFormat="1" ht="15" x14ac:dyDescent="0.25">
      <c r="A400" s="21" t="s">
        <v>108</v>
      </c>
      <c r="B400" s="22" t="s">
        <v>279</v>
      </c>
      <c r="C400" s="23" t="str">
        <f>"200"</f>
        <v>200</v>
      </c>
      <c r="D400" s="23">
        <v>0</v>
      </c>
      <c r="E400" s="23">
        <v>0</v>
      </c>
      <c r="F400" s="23">
        <v>0</v>
      </c>
      <c r="G400" s="23">
        <v>0</v>
      </c>
      <c r="H400" s="23">
        <v>20.93</v>
      </c>
      <c r="I400" s="23">
        <v>81.240249999999989</v>
      </c>
      <c r="J400" s="21">
        <v>0</v>
      </c>
      <c r="K400" s="21">
        <v>0</v>
      </c>
      <c r="L400" s="21">
        <v>0</v>
      </c>
      <c r="M400" s="21">
        <v>0</v>
      </c>
      <c r="N400" s="21">
        <v>15.24</v>
      </c>
      <c r="O400" s="21">
        <v>5.69</v>
      </c>
      <c r="P400" s="21">
        <v>0</v>
      </c>
      <c r="Q400" s="21">
        <v>0</v>
      </c>
      <c r="R400" s="21">
        <v>0</v>
      </c>
      <c r="S400" s="21">
        <v>0</v>
      </c>
      <c r="T400" s="21">
        <v>0</v>
      </c>
      <c r="U400" s="21">
        <v>0</v>
      </c>
      <c r="V400" s="21">
        <v>0</v>
      </c>
      <c r="W400" s="21">
        <v>52.8</v>
      </c>
      <c r="X400" s="21">
        <v>0</v>
      </c>
      <c r="Y400" s="21">
        <v>0</v>
      </c>
      <c r="Z400" s="21">
        <v>0</v>
      </c>
      <c r="AA400" s="21">
        <v>78</v>
      </c>
      <c r="AB400" s="21">
        <v>0</v>
      </c>
      <c r="AC400" s="21">
        <v>0</v>
      </c>
      <c r="AD400" s="21">
        <v>0</v>
      </c>
      <c r="AE400" s="21">
        <v>0.22</v>
      </c>
      <c r="AF400" s="21">
        <v>0.27</v>
      </c>
      <c r="AG400" s="21">
        <v>2.42</v>
      </c>
      <c r="AH400" s="21">
        <v>0</v>
      </c>
      <c r="AI400" s="21">
        <v>8.0399999999999991</v>
      </c>
      <c r="AJ400" s="21">
        <v>0</v>
      </c>
      <c r="AK400" s="21">
        <v>0</v>
      </c>
      <c r="AL400" s="21">
        <v>0</v>
      </c>
      <c r="AM400" s="21">
        <v>0</v>
      </c>
      <c r="AN400" s="21">
        <v>0</v>
      </c>
      <c r="AO400" s="21">
        <v>0</v>
      </c>
      <c r="AP400" s="21">
        <v>0</v>
      </c>
      <c r="AQ400" s="21">
        <v>0</v>
      </c>
      <c r="AR400" s="21">
        <v>0</v>
      </c>
      <c r="AS400" s="21">
        <v>0</v>
      </c>
      <c r="AT400" s="21">
        <v>0</v>
      </c>
      <c r="AU400" s="21">
        <v>0</v>
      </c>
      <c r="AV400" s="21">
        <v>0</v>
      </c>
      <c r="AW400" s="21">
        <v>0</v>
      </c>
      <c r="AX400" s="21">
        <v>0</v>
      </c>
      <c r="AY400" s="21">
        <v>0</v>
      </c>
      <c r="AZ400" s="21">
        <v>0</v>
      </c>
      <c r="BA400" s="21">
        <v>0</v>
      </c>
      <c r="BB400" s="21">
        <v>0</v>
      </c>
      <c r="BC400" s="21">
        <v>0</v>
      </c>
      <c r="BD400" s="21">
        <v>0</v>
      </c>
      <c r="BE400" s="21">
        <v>0</v>
      </c>
      <c r="BF400" s="21">
        <v>0</v>
      </c>
      <c r="BG400" s="21">
        <v>0</v>
      </c>
      <c r="BH400" s="21">
        <v>0</v>
      </c>
      <c r="BI400" s="21">
        <v>0</v>
      </c>
      <c r="BJ400" s="21">
        <v>0</v>
      </c>
      <c r="BK400" s="21">
        <v>0</v>
      </c>
      <c r="BL400" s="21">
        <v>0</v>
      </c>
      <c r="BM400" s="21">
        <v>0</v>
      </c>
      <c r="BN400" s="21">
        <v>0</v>
      </c>
      <c r="BO400" s="21">
        <v>0</v>
      </c>
      <c r="BP400" s="21">
        <v>0</v>
      </c>
      <c r="BQ400" s="21">
        <v>0</v>
      </c>
      <c r="BR400" s="21">
        <v>0</v>
      </c>
      <c r="BS400" s="21">
        <v>0</v>
      </c>
      <c r="BT400" s="21">
        <v>0</v>
      </c>
      <c r="BU400" s="21">
        <v>0</v>
      </c>
      <c r="BV400" s="21">
        <v>0</v>
      </c>
      <c r="BW400" s="21">
        <v>0</v>
      </c>
      <c r="BX400" s="21">
        <v>0</v>
      </c>
      <c r="BY400" s="21">
        <v>0</v>
      </c>
      <c r="BZ400" s="21">
        <v>0</v>
      </c>
      <c r="CA400" s="21">
        <v>0</v>
      </c>
      <c r="CB400" s="21">
        <v>195</v>
      </c>
      <c r="CC400" s="23"/>
      <c r="CE400" s="21">
        <v>78</v>
      </c>
      <c r="CG400" s="21">
        <v>0</v>
      </c>
      <c r="CH400" s="21">
        <v>0</v>
      </c>
      <c r="CI400" s="21">
        <v>0</v>
      </c>
      <c r="CJ400" s="21">
        <v>0</v>
      </c>
      <c r="CK400" s="21">
        <v>0</v>
      </c>
      <c r="CL400" s="21">
        <v>0</v>
      </c>
      <c r="CM400" s="21">
        <v>0</v>
      </c>
      <c r="CN400" s="21">
        <v>0</v>
      </c>
      <c r="CO400" s="21">
        <v>0</v>
      </c>
      <c r="CP400" s="21">
        <v>0</v>
      </c>
      <c r="CQ400" s="21">
        <v>0</v>
      </c>
    </row>
    <row r="401" spans="1:95" s="21" customFormat="1" ht="15" x14ac:dyDescent="0.25">
      <c r="A401" s="21" t="s">
        <v>104</v>
      </c>
      <c r="B401" s="22" t="s">
        <v>130</v>
      </c>
      <c r="C401" s="23" t="str">
        <f>"10"</f>
        <v>10</v>
      </c>
      <c r="D401" s="23">
        <v>0.21</v>
      </c>
      <c r="E401" s="23">
        <v>0</v>
      </c>
      <c r="F401" s="23">
        <v>0.01</v>
      </c>
      <c r="G401" s="23">
        <v>0</v>
      </c>
      <c r="H401" s="23">
        <v>2.76</v>
      </c>
      <c r="I401" s="23">
        <v>12.077399999999999</v>
      </c>
      <c r="J401" s="21">
        <v>0.02</v>
      </c>
      <c r="K401" s="21">
        <v>0</v>
      </c>
      <c r="L401" s="21">
        <v>0</v>
      </c>
      <c r="M401" s="21">
        <v>0</v>
      </c>
      <c r="N401" s="21">
        <v>0.05</v>
      </c>
      <c r="O401" s="21">
        <v>2.6</v>
      </c>
      <c r="P401" s="21">
        <v>0.12</v>
      </c>
      <c r="Q401" s="21">
        <v>0</v>
      </c>
      <c r="R401" s="21">
        <v>0</v>
      </c>
      <c r="S401" s="21">
        <v>0.02</v>
      </c>
      <c r="T401" s="21">
        <v>0.13</v>
      </c>
      <c r="U401" s="21">
        <v>37.43</v>
      </c>
      <c r="V401" s="21">
        <v>6.98</v>
      </c>
      <c r="W401" s="21">
        <v>1.5</v>
      </c>
      <c r="X401" s="21">
        <v>1.05</v>
      </c>
      <c r="Y401" s="21">
        <v>4.88</v>
      </c>
      <c r="Z401" s="21">
        <v>0.08</v>
      </c>
      <c r="AA401" s="21">
        <v>0</v>
      </c>
      <c r="AB401" s="21">
        <v>0</v>
      </c>
      <c r="AC401" s="21">
        <v>0</v>
      </c>
      <c r="AD401" s="21">
        <v>0.08</v>
      </c>
      <c r="AE401" s="21">
        <v>0.01</v>
      </c>
      <c r="AF401" s="21">
        <v>0</v>
      </c>
      <c r="AG401" s="21">
        <v>7.0000000000000007E-2</v>
      </c>
      <c r="AH401" s="21">
        <v>0.17</v>
      </c>
      <c r="AI401" s="21">
        <v>0</v>
      </c>
      <c r="AJ401" s="21">
        <v>0</v>
      </c>
      <c r="AK401" s="21">
        <v>26.1</v>
      </c>
      <c r="AL401" s="21">
        <v>23.85</v>
      </c>
      <c r="AM401" s="21">
        <v>44.55</v>
      </c>
      <c r="AN401" s="21">
        <v>14.18</v>
      </c>
      <c r="AO401" s="21">
        <v>8.5500000000000007</v>
      </c>
      <c r="AP401" s="21">
        <v>17.329999999999998</v>
      </c>
      <c r="AQ401" s="21">
        <v>5.55</v>
      </c>
      <c r="AR401" s="21">
        <v>27.6</v>
      </c>
      <c r="AS401" s="21">
        <v>18.23</v>
      </c>
      <c r="AT401" s="21">
        <v>22.13</v>
      </c>
      <c r="AU401" s="21">
        <v>18.899999999999999</v>
      </c>
      <c r="AV401" s="21">
        <v>11.1</v>
      </c>
      <c r="AW401" s="21">
        <v>19.350000000000001</v>
      </c>
      <c r="AX401" s="21">
        <v>169.05</v>
      </c>
      <c r="AY401" s="21">
        <v>0</v>
      </c>
      <c r="AZ401" s="21">
        <v>53.18</v>
      </c>
      <c r="BA401" s="21">
        <v>27.6</v>
      </c>
      <c r="BB401" s="21">
        <v>14.03</v>
      </c>
      <c r="BC401" s="21">
        <v>11.03</v>
      </c>
      <c r="BD401" s="21">
        <v>0</v>
      </c>
      <c r="BE401" s="21">
        <v>0</v>
      </c>
      <c r="BF401" s="21">
        <v>0</v>
      </c>
      <c r="BG401" s="21">
        <v>0</v>
      </c>
      <c r="BH401" s="21">
        <v>0</v>
      </c>
      <c r="BI401" s="21">
        <v>0.01</v>
      </c>
      <c r="BJ401" s="21">
        <v>0</v>
      </c>
      <c r="BK401" s="21">
        <v>0</v>
      </c>
      <c r="BL401" s="21">
        <v>0</v>
      </c>
      <c r="BM401" s="21">
        <v>0</v>
      </c>
      <c r="BN401" s="21">
        <v>0.01</v>
      </c>
      <c r="BO401" s="21">
        <v>0</v>
      </c>
      <c r="BP401" s="21">
        <v>0</v>
      </c>
      <c r="BQ401" s="21">
        <v>0</v>
      </c>
      <c r="BR401" s="21">
        <v>0</v>
      </c>
      <c r="BS401" s="21">
        <v>0.01</v>
      </c>
      <c r="BT401" s="21">
        <v>0</v>
      </c>
      <c r="BU401" s="21">
        <v>0</v>
      </c>
      <c r="BV401" s="21">
        <v>0.03</v>
      </c>
      <c r="BW401" s="21">
        <v>0</v>
      </c>
      <c r="BX401" s="21">
        <v>0</v>
      </c>
      <c r="BY401" s="21">
        <v>0</v>
      </c>
      <c r="BZ401" s="21">
        <v>0</v>
      </c>
      <c r="CA401" s="21">
        <v>0</v>
      </c>
      <c r="CB401" s="21">
        <v>2.84</v>
      </c>
      <c r="CC401" s="23"/>
      <c r="CE401" s="21">
        <v>0</v>
      </c>
      <c r="CG401" s="21">
        <v>0</v>
      </c>
      <c r="CH401" s="21">
        <v>0</v>
      </c>
      <c r="CI401" s="21">
        <v>0</v>
      </c>
      <c r="CJ401" s="21">
        <v>0</v>
      </c>
      <c r="CK401" s="21">
        <v>0</v>
      </c>
      <c r="CL401" s="21">
        <v>0</v>
      </c>
      <c r="CM401" s="21">
        <v>0</v>
      </c>
      <c r="CN401" s="21">
        <v>0</v>
      </c>
      <c r="CO401" s="21">
        <v>0</v>
      </c>
      <c r="CP401" s="21">
        <v>0</v>
      </c>
      <c r="CQ401" s="21">
        <v>0</v>
      </c>
    </row>
    <row r="402" spans="1:95" s="21" customFormat="1" ht="15" x14ac:dyDescent="0.25">
      <c r="A402" s="18" t="s">
        <v>109</v>
      </c>
      <c r="B402" s="22" t="s">
        <v>131</v>
      </c>
      <c r="C402" s="23" t="str">
        <f>"45"</f>
        <v>45</v>
      </c>
      <c r="D402" s="23">
        <v>0.57999999999999996</v>
      </c>
      <c r="E402" s="23">
        <v>0</v>
      </c>
      <c r="F402" s="23">
        <v>0.28000000000000003</v>
      </c>
      <c r="G402" s="23">
        <v>0</v>
      </c>
      <c r="H402" s="23">
        <v>8.42</v>
      </c>
      <c r="I402" s="23">
        <v>39.840749999999993</v>
      </c>
      <c r="J402" s="21">
        <v>0.09</v>
      </c>
      <c r="K402" s="21">
        <v>0</v>
      </c>
      <c r="L402" s="21">
        <v>0</v>
      </c>
      <c r="M402" s="21">
        <v>0</v>
      </c>
      <c r="N402" s="21">
        <v>0.22</v>
      </c>
      <c r="O402" s="21">
        <v>7.83</v>
      </c>
      <c r="P402" s="21">
        <v>0.37</v>
      </c>
      <c r="Q402" s="21">
        <v>0</v>
      </c>
      <c r="R402" s="21">
        <v>0</v>
      </c>
      <c r="S402" s="21">
        <v>0.45</v>
      </c>
      <c r="T402" s="21">
        <v>0</v>
      </c>
      <c r="U402" s="21">
        <v>274.5</v>
      </c>
      <c r="V402" s="21">
        <v>110.25</v>
      </c>
      <c r="W402" s="21">
        <v>15.75</v>
      </c>
      <c r="X402" s="21">
        <v>21.15</v>
      </c>
      <c r="Y402" s="21">
        <v>71.099999999999994</v>
      </c>
      <c r="Z402" s="21">
        <v>1.76</v>
      </c>
      <c r="AA402" s="21">
        <v>0</v>
      </c>
      <c r="AB402" s="21">
        <v>2.25</v>
      </c>
      <c r="AC402" s="21">
        <v>0.45</v>
      </c>
      <c r="AD402" s="21">
        <v>0.63</v>
      </c>
      <c r="AE402" s="21">
        <v>0.08</v>
      </c>
      <c r="AF402" s="21">
        <v>0.04</v>
      </c>
      <c r="AG402" s="21">
        <v>0.32</v>
      </c>
      <c r="AH402" s="21">
        <v>0.9</v>
      </c>
      <c r="AI402" s="21">
        <v>0</v>
      </c>
      <c r="AJ402" s="21">
        <v>0</v>
      </c>
      <c r="AK402" s="21">
        <v>144.9</v>
      </c>
      <c r="AL402" s="21">
        <v>111.6</v>
      </c>
      <c r="AM402" s="21">
        <v>192.15</v>
      </c>
      <c r="AN402" s="21">
        <v>100.35</v>
      </c>
      <c r="AO402" s="21">
        <v>41.85</v>
      </c>
      <c r="AP402" s="21">
        <v>89.1</v>
      </c>
      <c r="AQ402" s="21">
        <v>36</v>
      </c>
      <c r="AR402" s="21">
        <v>166.95</v>
      </c>
      <c r="AS402" s="21">
        <v>133.65</v>
      </c>
      <c r="AT402" s="21">
        <v>130.94999999999999</v>
      </c>
      <c r="AU402" s="21">
        <v>208.8</v>
      </c>
      <c r="AV402" s="21">
        <v>55.8</v>
      </c>
      <c r="AW402" s="21">
        <v>139.5</v>
      </c>
      <c r="AX402" s="21">
        <v>688.05</v>
      </c>
      <c r="AY402" s="21">
        <v>0</v>
      </c>
      <c r="AZ402" s="21">
        <v>236.7</v>
      </c>
      <c r="BA402" s="21">
        <v>130.94999999999999</v>
      </c>
      <c r="BB402" s="21">
        <v>81</v>
      </c>
      <c r="BC402" s="21">
        <v>58.5</v>
      </c>
      <c r="BD402" s="21">
        <v>0</v>
      </c>
      <c r="BE402" s="21">
        <v>0</v>
      </c>
      <c r="BF402" s="21">
        <v>0</v>
      </c>
      <c r="BG402" s="21">
        <v>0</v>
      </c>
      <c r="BH402" s="21">
        <v>0</v>
      </c>
      <c r="BI402" s="21">
        <v>0</v>
      </c>
      <c r="BJ402" s="21">
        <v>0</v>
      </c>
      <c r="BK402" s="21">
        <v>0.06</v>
      </c>
      <c r="BL402" s="21">
        <v>0</v>
      </c>
      <c r="BM402" s="21">
        <v>0</v>
      </c>
      <c r="BN402" s="21">
        <v>0.01</v>
      </c>
      <c r="BO402" s="21">
        <v>0</v>
      </c>
      <c r="BP402" s="21">
        <v>0</v>
      </c>
      <c r="BQ402" s="21">
        <v>0</v>
      </c>
      <c r="BR402" s="21">
        <v>0</v>
      </c>
      <c r="BS402" s="21">
        <v>0.05</v>
      </c>
      <c r="BT402" s="21">
        <v>0</v>
      </c>
      <c r="BU402" s="21">
        <v>0</v>
      </c>
      <c r="BV402" s="21">
        <v>0.22</v>
      </c>
      <c r="BW402" s="21">
        <v>0.04</v>
      </c>
      <c r="BX402" s="21">
        <v>0</v>
      </c>
      <c r="BY402" s="21">
        <v>0</v>
      </c>
      <c r="BZ402" s="21">
        <v>0</v>
      </c>
      <c r="CA402" s="21">
        <v>0</v>
      </c>
      <c r="CB402" s="21">
        <v>21.15</v>
      </c>
      <c r="CC402" s="23"/>
      <c r="CE402" s="21">
        <v>0.38</v>
      </c>
      <c r="CG402" s="21">
        <v>0</v>
      </c>
      <c r="CH402" s="21">
        <v>0</v>
      </c>
      <c r="CI402" s="21">
        <v>0</v>
      </c>
      <c r="CJ402" s="21">
        <v>0</v>
      </c>
      <c r="CK402" s="21">
        <v>0</v>
      </c>
      <c r="CL402" s="21">
        <v>0</v>
      </c>
      <c r="CM402" s="21">
        <v>0</v>
      </c>
      <c r="CN402" s="21">
        <v>0</v>
      </c>
      <c r="CO402" s="21">
        <v>0</v>
      </c>
      <c r="CP402" s="21">
        <v>0</v>
      </c>
      <c r="CQ402" s="21">
        <v>0</v>
      </c>
    </row>
    <row r="403" spans="1:95" s="18" customFormat="1" ht="15" x14ac:dyDescent="0.25">
      <c r="B403" s="19" t="s">
        <v>137</v>
      </c>
      <c r="C403" s="20" t="str">
        <f>"100"</f>
        <v>100</v>
      </c>
      <c r="D403" s="20">
        <v>0.36</v>
      </c>
      <c r="E403" s="20">
        <v>0</v>
      </c>
      <c r="F403" s="20">
        <v>0.3</v>
      </c>
      <c r="G403" s="20">
        <v>0.3</v>
      </c>
      <c r="H403" s="20">
        <v>11.6</v>
      </c>
      <c r="I403" s="20">
        <v>47.62</v>
      </c>
      <c r="J403" s="18">
        <v>0.1</v>
      </c>
      <c r="K403" s="18">
        <v>0</v>
      </c>
      <c r="L403" s="18">
        <v>0</v>
      </c>
      <c r="M403" s="18">
        <v>0</v>
      </c>
      <c r="N403" s="18">
        <v>9</v>
      </c>
      <c r="O403" s="18">
        <v>0.8</v>
      </c>
      <c r="P403" s="18">
        <v>1.8</v>
      </c>
      <c r="Q403" s="18">
        <v>0</v>
      </c>
      <c r="R403" s="18">
        <v>0</v>
      </c>
      <c r="S403" s="18">
        <v>0.8</v>
      </c>
      <c r="T403" s="18">
        <v>0.5</v>
      </c>
      <c r="U403" s="18">
        <v>15.6</v>
      </c>
      <c r="V403" s="18">
        <v>152.9</v>
      </c>
      <c r="W403" s="18">
        <v>12.8</v>
      </c>
      <c r="X403" s="18">
        <v>6.75</v>
      </c>
      <c r="Y403" s="18">
        <v>7.7</v>
      </c>
      <c r="Z403" s="18">
        <v>1.76</v>
      </c>
      <c r="AA403" s="18">
        <v>0</v>
      </c>
      <c r="AB403" s="18">
        <v>30</v>
      </c>
      <c r="AC403" s="18">
        <v>5</v>
      </c>
      <c r="AD403" s="18">
        <v>0.2</v>
      </c>
      <c r="AE403" s="18">
        <v>0.02</v>
      </c>
      <c r="AF403" s="18">
        <v>0.01</v>
      </c>
      <c r="AG403" s="18">
        <v>0.24</v>
      </c>
      <c r="AH403" s="18">
        <v>0.4</v>
      </c>
      <c r="AI403" s="18">
        <v>3</v>
      </c>
      <c r="AJ403" s="18">
        <v>0</v>
      </c>
      <c r="AK403" s="18">
        <v>10.8</v>
      </c>
      <c r="AL403" s="18">
        <v>11.7</v>
      </c>
      <c r="AM403" s="18">
        <v>17.100000000000001</v>
      </c>
      <c r="AN403" s="18">
        <v>16.2</v>
      </c>
      <c r="AO403" s="18">
        <v>2.7</v>
      </c>
      <c r="AP403" s="18">
        <v>9.9</v>
      </c>
      <c r="AQ403" s="18">
        <v>2.7</v>
      </c>
      <c r="AR403" s="18">
        <v>8.1</v>
      </c>
      <c r="AS403" s="18">
        <v>15.3</v>
      </c>
      <c r="AT403" s="18">
        <v>9</v>
      </c>
      <c r="AU403" s="18">
        <v>70.2</v>
      </c>
      <c r="AV403" s="18">
        <v>6.3</v>
      </c>
      <c r="AW403" s="18">
        <v>12.6</v>
      </c>
      <c r="AX403" s="18">
        <v>37.799999999999997</v>
      </c>
      <c r="AY403" s="18">
        <v>0</v>
      </c>
      <c r="AZ403" s="18">
        <v>11.7</v>
      </c>
      <c r="BA403" s="18">
        <v>14.4</v>
      </c>
      <c r="BB403" s="18">
        <v>5.4</v>
      </c>
      <c r="BC403" s="18">
        <v>4.5</v>
      </c>
      <c r="BD403" s="18">
        <v>0</v>
      </c>
      <c r="BE403" s="18">
        <v>0</v>
      </c>
      <c r="BF403" s="18">
        <v>0</v>
      </c>
      <c r="BG403" s="18">
        <v>0</v>
      </c>
      <c r="BH403" s="18">
        <v>0</v>
      </c>
      <c r="BI403" s="18">
        <v>0</v>
      </c>
      <c r="BJ403" s="18">
        <v>0</v>
      </c>
      <c r="BK403" s="18">
        <v>0</v>
      </c>
      <c r="BL403" s="18">
        <v>0</v>
      </c>
      <c r="BM403" s="18">
        <v>0</v>
      </c>
      <c r="BN403" s="18">
        <v>0</v>
      </c>
      <c r="BO403" s="18">
        <v>0</v>
      </c>
      <c r="BP403" s="18">
        <v>0</v>
      </c>
      <c r="BQ403" s="18">
        <v>0</v>
      </c>
      <c r="BR403" s="18">
        <v>0</v>
      </c>
      <c r="BS403" s="18">
        <v>0</v>
      </c>
      <c r="BT403" s="18">
        <v>0</v>
      </c>
      <c r="BU403" s="18">
        <v>0</v>
      </c>
      <c r="BV403" s="18">
        <v>0</v>
      </c>
      <c r="BW403" s="18">
        <v>0</v>
      </c>
      <c r="BX403" s="18">
        <v>0</v>
      </c>
      <c r="BY403" s="18">
        <v>0</v>
      </c>
      <c r="BZ403" s="18">
        <v>0</v>
      </c>
      <c r="CA403" s="18">
        <v>0</v>
      </c>
      <c r="CB403" s="18">
        <v>86.3</v>
      </c>
      <c r="CC403" s="20"/>
      <c r="CE403" s="18">
        <v>5</v>
      </c>
      <c r="CG403" s="18">
        <v>0</v>
      </c>
      <c r="CH403" s="18">
        <v>0</v>
      </c>
      <c r="CI403" s="18">
        <v>0</v>
      </c>
      <c r="CJ403" s="18">
        <v>0</v>
      </c>
      <c r="CK403" s="18">
        <v>0</v>
      </c>
      <c r="CL403" s="18">
        <v>0</v>
      </c>
      <c r="CM403" s="18">
        <v>0</v>
      </c>
      <c r="CN403" s="18">
        <v>0</v>
      </c>
      <c r="CO403" s="18">
        <v>0</v>
      </c>
      <c r="CP403" s="18">
        <v>0</v>
      </c>
      <c r="CQ403" s="18">
        <v>0</v>
      </c>
    </row>
    <row r="404" spans="1:95" s="26" customFormat="1" ht="14.25" x14ac:dyDescent="0.2">
      <c r="B404" s="24" t="s">
        <v>91</v>
      </c>
      <c r="C404" s="25"/>
      <c r="D404" s="25">
        <v>22.13</v>
      </c>
      <c r="E404" s="25">
        <v>14.08</v>
      </c>
      <c r="F404" s="25">
        <v>39.049999999999997</v>
      </c>
      <c r="G404" s="25">
        <v>0.54</v>
      </c>
      <c r="H404" s="25">
        <v>99.91</v>
      </c>
      <c r="I404" s="25">
        <v>821.66</v>
      </c>
      <c r="J404" s="26">
        <v>14.48</v>
      </c>
      <c r="K404" s="26">
        <v>3.35</v>
      </c>
      <c r="L404" s="26">
        <v>0.65</v>
      </c>
      <c r="M404" s="26">
        <v>0</v>
      </c>
      <c r="N404" s="26">
        <v>46.21</v>
      </c>
      <c r="O404" s="26">
        <v>44.05</v>
      </c>
      <c r="P404" s="26">
        <v>9.65</v>
      </c>
      <c r="Q404" s="26">
        <v>0</v>
      </c>
      <c r="R404" s="26">
        <v>0</v>
      </c>
      <c r="S404" s="26">
        <v>2.06</v>
      </c>
      <c r="T404" s="26">
        <v>8.4600000000000009</v>
      </c>
      <c r="U404" s="26">
        <v>1407.75</v>
      </c>
      <c r="V404" s="26">
        <v>2177.25</v>
      </c>
      <c r="W404" s="26">
        <v>211.15</v>
      </c>
      <c r="X404" s="26">
        <v>141.76</v>
      </c>
      <c r="Y404" s="26">
        <v>512.53</v>
      </c>
      <c r="Z404" s="26">
        <v>10.48</v>
      </c>
      <c r="AA404" s="26">
        <v>116.6</v>
      </c>
      <c r="AB404" s="26">
        <v>6710.37</v>
      </c>
      <c r="AC404" s="26">
        <v>753.15</v>
      </c>
      <c r="AD404" s="26">
        <v>4.18</v>
      </c>
      <c r="AE404" s="26">
        <v>0.56999999999999995</v>
      </c>
      <c r="AF404" s="26">
        <v>0.65</v>
      </c>
      <c r="AG404" s="26">
        <v>11.07</v>
      </c>
      <c r="AH404" s="26">
        <v>15.62</v>
      </c>
      <c r="AI404" s="26">
        <v>60.28</v>
      </c>
      <c r="AJ404" s="26">
        <v>0</v>
      </c>
      <c r="AK404" s="26">
        <v>1638.94</v>
      </c>
      <c r="AL404" s="26">
        <v>1265.76</v>
      </c>
      <c r="AM404" s="26">
        <v>2316.38</v>
      </c>
      <c r="AN404" s="26">
        <v>2316.33</v>
      </c>
      <c r="AO404" s="26">
        <v>670.65</v>
      </c>
      <c r="AP404" s="26">
        <v>1251.4100000000001</v>
      </c>
      <c r="AQ404" s="26">
        <v>343.13</v>
      </c>
      <c r="AR404" s="26">
        <v>1345.47</v>
      </c>
      <c r="AS404" s="26">
        <v>1713.5</v>
      </c>
      <c r="AT404" s="26">
        <v>1696.53</v>
      </c>
      <c r="AU404" s="26">
        <v>2901</v>
      </c>
      <c r="AV404" s="26">
        <v>1048.8900000000001</v>
      </c>
      <c r="AW404" s="26">
        <v>1484.15</v>
      </c>
      <c r="AX404" s="26">
        <v>5475.82</v>
      </c>
      <c r="AY404" s="26">
        <v>378.08</v>
      </c>
      <c r="AZ404" s="26">
        <v>1317.24</v>
      </c>
      <c r="BA404" s="26">
        <v>1298.0899999999999</v>
      </c>
      <c r="BB404" s="26">
        <v>1041.22</v>
      </c>
      <c r="BC404" s="26">
        <v>450.48</v>
      </c>
      <c r="BD404" s="26">
        <v>0.15</v>
      </c>
      <c r="BE404" s="26">
        <v>0.03</v>
      </c>
      <c r="BF404" s="26">
        <v>0.03</v>
      </c>
      <c r="BG404" s="26">
        <v>7.0000000000000007E-2</v>
      </c>
      <c r="BH404" s="26">
        <v>0.09</v>
      </c>
      <c r="BI404" s="26">
        <v>0.32</v>
      </c>
      <c r="BJ404" s="26">
        <v>0</v>
      </c>
      <c r="BK404" s="26">
        <v>1.36</v>
      </c>
      <c r="BL404" s="26">
        <v>0</v>
      </c>
      <c r="BM404" s="26">
        <v>0.51</v>
      </c>
      <c r="BN404" s="26">
        <v>0.03</v>
      </c>
      <c r="BO404" s="26">
        <v>0.03</v>
      </c>
      <c r="BP404" s="26">
        <v>0</v>
      </c>
      <c r="BQ404" s="26">
        <v>0.03</v>
      </c>
      <c r="BR404" s="26">
        <v>0.12</v>
      </c>
      <c r="BS404" s="26">
        <v>2.16</v>
      </c>
      <c r="BT404" s="26">
        <v>0</v>
      </c>
      <c r="BU404" s="26">
        <v>0</v>
      </c>
      <c r="BV404" s="26">
        <v>3.21</v>
      </c>
      <c r="BW404" s="26">
        <v>0.04</v>
      </c>
      <c r="BX404" s="26">
        <v>0</v>
      </c>
      <c r="BY404" s="26">
        <v>0</v>
      </c>
      <c r="BZ404" s="26">
        <v>0</v>
      </c>
      <c r="CA404" s="26">
        <v>0</v>
      </c>
      <c r="CB404" s="26">
        <v>796.52</v>
      </c>
      <c r="CC404" s="25"/>
      <c r="CD404" s="26">
        <f>$I$29/$I$42*100</f>
        <v>139.73990417522245</v>
      </c>
      <c r="CE404" s="26">
        <v>1234.99</v>
      </c>
      <c r="CG404" s="26">
        <v>0</v>
      </c>
      <c r="CH404" s="26">
        <v>0</v>
      </c>
      <c r="CI404" s="26">
        <v>0</v>
      </c>
      <c r="CJ404" s="26">
        <v>0</v>
      </c>
      <c r="CK404" s="26">
        <v>0</v>
      </c>
      <c r="CL404" s="26">
        <v>0</v>
      </c>
      <c r="CM404" s="26">
        <v>0</v>
      </c>
      <c r="CN404" s="26">
        <v>0</v>
      </c>
      <c r="CO404" s="26">
        <v>0</v>
      </c>
      <c r="CP404" s="26">
        <v>5</v>
      </c>
      <c r="CQ404" s="26">
        <v>2.54</v>
      </c>
    </row>
    <row r="405" spans="1:95" s="5" customFormat="1" ht="15" x14ac:dyDescent="0.25">
      <c r="A405" s="13"/>
      <c r="B405" s="17" t="s">
        <v>92</v>
      </c>
      <c r="C405" s="11"/>
      <c r="D405" s="11"/>
      <c r="E405" s="11"/>
      <c r="F405" s="11"/>
      <c r="G405" s="11"/>
      <c r="H405" s="11"/>
      <c r="I405" s="11"/>
      <c r="CC405" s="11"/>
    </row>
    <row r="406" spans="1:95" s="21" customFormat="1" ht="15" x14ac:dyDescent="0.25">
      <c r="A406" s="18" t="s">
        <v>280</v>
      </c>
      <c r="B406" s="22" t="s">
        <v>281</v>
      </c>
      <c r="C406" s="23" t="str">
        <f>"170"</f>
        <v>170</v>
      </c>
      <c r="D406" s="23">
        <v>11.89</v>
      </c>
      <c r="E406" s="23">
        <v>1.38</v>
      </c>
      <c r="F406" s="23">
        <v>10.58</v>
      </c>
      <c r="G406" s="23">
        <v>0.13</v>
      </c>
      <c r="H406" s="23">
        <v>26.4</v>
      </c>
      <c r="I406" s="23">
        <v>247.25176333333317</v>
      </c>
      <c r="J406" s="21">
        <v>3.71</v>
      </c>
      <c r="K406" s="21">
        <v>0.13</v>
      </c>
      <c r="L406" s="21">
        <v>0</v>
      </c>
      <c r="M406" s="21">
        <v>0</v>
      </c>
      <c r="N406" s="21">
        <v>18.02</v>
      </c>
      <c r="O406" s="21">
        <v>7.21</v>
      </c>
      <c r="P406" s="21">
        <v>1.17</v>
      </c>
      <c r="Q406" s="21">
        <v>0</v>
      </c>
      <c r="R406" s="21">
        <v>0</v>
      </c>
      <c r="S406" s="21">
        <v>1.37</v>
      </c>
      <c r="T406" s="21">
        <v>2.39</v>
      </c>
      <c r="U406" s="21">
        <v>222.12</v>
      </c>
      <c r="V406" s="21">
        <v>230.22</v>
      </c>
      <c r="W406" s="21">
        <v>201.68</v>
      </c>
      <c r="X406" s="21">
        <v>39.770000000000003</v>
      </c>
      <c r="Y406" s="21">
        <v>251.72</v>
      </c>
      <c r="Z406" s="21">
        <v>0.91</v>
      </c>
      <c r="AA406" s="21">
        <v>80.36</v>
      </c>
      <c r="AB406" s="21">
        <v>3844.61</v>
      </c>
      <c r="AC406" s="21">
        <v>796.3</v>
      </c>
      <c r="AD406" s="21">
        <v>0.49</v>
      </c>
      <c r="AE406" s="21">
        <v>0.08</v>
      </c>
      <c r="AF406" s="21">
        <v>0.32</v>
      </c>
      <c r="AG406" s="21">
        <v>0.84</v>
      </c>
      <c r="AH406" s="21">
        <v>5.2</v>
      </c>
      <c r="AI406" s="21">
        <v>1.34</v>
      </c>
      <c r="AJ406" s="21">
        <v>0</v>
      </c>
      <c r="AK406" s="21">
        <v>112.29</v>
      </c>
      <c r="AL406" s="21">
        <v>94.87</v>
      </c>
      <c r="AM406" s="21">
        <v>164.9</v>
      </c>
      <c r="AN406" s="21">
        <v>94.87</v>
      </c>
      <c r="AO406" s="21">
        <v>45.05</v>
      </c>
      <c r="AP406" s="21">
        <v>81.23</v>
      </c>
      <c r="AQ406" s="21">
        <v>27.59</v>
      </c>
      <c r="AR406" s="21">
        <v>106.05</v>
      </c>
      <c r="AS406" s="21">
        <v>94.79</v>
      </c>
      <c r="AT406" s="21">
        <v>110</v>
      </c>
      <c r="AU406" s="21">
        <v>160.19999999999999</v>
      </c>
      <c r="AV406" s="21">
        <v>47.75</v>
      </c>
      <c r="AW406" s="21">
        <v>72.739999999999995</v>
      </c>
      <c r="AX406" s="21">
        <v>515.16</v>
      </c>
      <c r="AY406" s="21">
        <v>0.85</v>
      </c>
      <c r="AZ406" s="21">
        <v>141.02000000000001</v>
      </c>
      <c r="BA406" s="21">
        <v>122.89</v>
      </c>
      <c r="BB406" s="21">
        <v>63.64</v>
      </c>
      <c r="BC406" s="21">
        <v>44.42</v>
      </c>
      <c r="BD406" s="21">
        <v>0.19</v>
      </c>
      <c r="BE406" s="21">
        <v>0.04</v>
      </c>
      <c r="BF406" s="21">
        <v>0.04</v>
      </c>
      <c r="BG406" s="21">
        <v>0.1</v>
      </c>
      <c r="BH406" s="21">
        <v>0.12</v>
      </c>
      <c r="BI406" s="21">
        <v>0.4</v>
      </c>
      <c r="BJ406" s="21">
        <v>0</v>
      </c>
      <c r="BK406" s="21">
        <v>1.25</v>
      </c>
      <c r="BL406" s="21">
        <v>0</v>
      </c>
      <c r="BM406" s="21">
        <v>0.38</v>
      </c>
      <c r="BN406" s="21">
        <v>0</v>
      </c>
      <c r="BO406" s="21">
        <v>0</v>
      </c>
      <c r="BP406" s="21">
        <v>0</v>
      </c>
      <c r="BQ406" s="21">
        <v>0.04</v>
      </c>
      <c r="BR406" s="21">
        <v>0.14000000000000001</v>
      </c>
      <c r="BS406" s="21">
        <v>1.1499999999999999</v>
      </c>
      <c r="BT406" s="21">
        <v>0</v>
      </c>
      <c r="BU406" s="21">
        <v>0</v>
      </c>
      <c r="BV406" s="21">
        <v>0.04</v>
      </c>
      <c r="BW406" s="21">
        <v>0</v>
      </c>
      <c r="BX406" s="21">
        <v>0</v>
      </c>
      <c r="BY406" s="21">
        <v>0</v>
      </c>
      <c r="BZ406" s="21">
        <v>0</v>
      </c>
      <c r="CA406" s="21">
        <v>0</v>
      </c>
      <c r="CB406" s="21">
        <v>136.61000000000001</v>
      </c>
      <c r="CC406" s="23"/>
      <c r="CE406" s="21">
        <v>721.13</v>
      </c>
      <c r="CG406" s="21">
        <v>0</v>
      </c>
      <c r="CH406" s="21">
        <v>0</v>
      </c>
      <c r="CI406" s="21">
        <v>0</v>
      </c>
      <c r="CJ406" s="21">
        <v>0</v>
      </c>
      <c r="CK406" s="21">
        <v>0</v>
      </c>
      <c r="CL406" s="21">
        <v>0</v>
      </c>
      <c r="CM406" s="21">
        <v>0</v>
      </c>
      <c r="CN406" s="21">
        <v>0</v>
      </c>
      <c r="CO406" s="21">
        <v>0</v>
      </c>
      <c r="CP406" s="21">
        <v>10.67</v>
      </c>
      <c r="CQ406" s="21">
        <v>0.44</v>
      </c>
    </row>
    <row r="407" spans="1:95" s="18" customFormat="1" ht="15" x14ac:dyDescent="0.25">
      <c r="A407" s="18" t="s">
        <v>111</v>
      </c>
      <c r="B407" s="19" t="s">
        <v>124</v>
      </c>
      <c r="C407" s="20" t="str">
        <f>"180"</f>
        <v>180</v>
      </c>
      <c r="D407" s="20">
        <v>1.08</v>
      </c>
      <c r="E407" s="20">
        <v>0</v>
      </c>
      <c r="F407" s="20">
        <v>0.06</v>
      </c>
      <c r="G407" s="20">
        <v>0</v>
      </c>
      <c r="H407" s="20">
        <v>30.06</v>
      </c>
      <c r="I407" s="20">
        <v>113.96156174999997</v>
      </c>
      <c r="J407" s="18">
        <v>0.02</v>
      </c>
      <c r="K407" s="18">
        <v>0</v>
      </c>
      <c r="L407" s="18">
        <v>0.02</v>
      </c>
      <c r="M407" s="18">
        <v>0</v>
      </c>
      <c r="N407" s="18">
        <v>25.98</v>
      </c>
      <c r="O407" s="18">
        <v>0.57999999999999996</v>
      </c>
      <c r="P407" s="18">
        <v>3.5</v>
      </c>
      <c r="Q407" s="18">
        <v>0</v>
      </c>
      <c r="R407" s="18">
        <v>0</v>
      </c>
      <c r="S407" s="18">
        <v>0.34</v>
      </c>
      <c r="T407" s="18">
        <v>0.92</v>
      </c>
      <c r="U407" s="18">
        <v>0</v>
      </c>
      <c r="V407" s="18">
        <v>337.04</v>
      </c>
      <c r="W407" s="18">
        <v>31.2</v>
      </c>
      <c r="X407" s="18">
        <v>19.53</v>
      </c>
      <c r="Y407" s="18">
        <v>26.58</v>
      </c>
      <c r="Z407" s="18">
        <v>0.65</v>
      </c>
      <c r="AA407" s="18">
        <v>0</v>
      </c>
      <c r="AB407" s="18">
        <v>567</v>
      </c>
      <c r="AC407" s="18">
        <v>131.18</v>
      </c>
      <c r="AD407" s="18">
        <v>1.24</v>
      </c>
      <c r="AE407" s="18">
        <v>0.01</v>
      </c>
      <c r="AF407" s="18">
        <v>0.03</v>
      </c>
      <c r="AG407" s="18">
        <v>0.46</v>
      </c>
      <c r="AH407" s="18">
        <v>0.88</v>
      </c>
      <c r="AI407" s="18">
        <v>0.14000000000000001</v>
      </c>
      <c r="AJ407" s="18">
        <v>0</v>
      </c>
      <c r="AK407" s="18">
        <v>0.01</v>
      </c>
      <c r="AL407" s="18">
        <v>0.01</v>
      </c>
      <c r="AM407" s="18">
        <v>0.02</v>
      </c>
      <c r="AN407" s="18">
        <v>0.02</v>
      </c>
      <c r="AO407" s="18">
        <v>0</v>
      </c>
      <c r="AP407" s="18">
        <v>0.01</v>
      </c>
      <c r="AQ407" s="18">
        <v>0</v>
      </c>
      <c r="AR407" s="18">
        <v>0.01</v>
      </c>
      <c r="AS407" s="18">
        <v>0.01</v>
      </c>
      <c r="AT407" s="18">
        <v>0.01</v>
      </c>
      <c r="AU407" s="18">
        <v>0.06</v>
      </c>
      <c r="AV407" s="18">
        <v>0</v>
      </c>
      <c r="AW407" s="18">
        <v>0.01</v>
      </c>
      <c r="AX407" s="18">
        <v>0.03</v>
      </c>
      <c r="AY407" s="18">
        <v>0</v>
      </c>
      <c r="AZ407" s="18">
        <v>0.02</v>
      </c>
      <c r="BA407" s="18">
        <v>0.02</v>
      </c>
      <c r="BB407" s="18">
        <v>0.01</v>
      </c>
      <c r="BC407" s="18">
        <v>0</v>
      </c>
      <c r="BD407" s="18">
        <v>0</v>
      </c>
      <c r="BE407" s="18">
        <v>0</v>
      </c>
      <c r="BF407" s="18">
        <v>0</v>
      </c>
      <c r="BG407" s="18">
        <v>0</v>
      </c>
      <c r="BH407" s="18">
        <v>0</v>
      </c>
      <c r="BI407" s="18">
        <v>0</v>
      </c>
      <c r="BJ407" s="18">
        <v>0</v>
      </c>
      <c r="BK407" s="18">
        <v>0</v>
      </c>
      <c r="BL407" s="18">
        <v>0</v>
      </c>
      <c r="BM407" s="18">
        <v>0</v>
      </c>
      <c r="BN407" s="18">
        <v>0</v>
      </c>
      <c r="BO407" s="18">
        <v>0</v>
      </c>
      <c r="BP407" s="18">
        <v>0</v>
      </c>
      <c r="BQ407" s="18">
        <v>0</v>
      </c>
      <c r="BR407" s="18">
        <v>0</v>
      </c>
      <c r="BS407" s="18">
        <v>0.01</v>
      </c>
      <c r="BT407" s="18">
        <v>0</v>
      </c>
      <c r="BU407" s="18">
        <v>0</v>
      </c>
      <c r="BV407" s="18">
        <v>0.01</v>
      </c>
      <c r="BW407" s="18">
        <v>0</v>
      </c>
      <c r="BX407" s="18">
        <v>0</v>
      </c>
      <c r="BY407" s="18">
        <v>0</v>
      </c>
      <c r="BZ407" s="18">
        <v>0</v>
      </c>
      <c r="CA407" s="18">
        <v>0</v>
      </c>
      <c r="CB407" s="18">
        <v>181.82</v>
      </c>
      <c r="CC407" s="20"/>
      <c r="CE407" s="18">
        <v>94.5</v>
      </c>
      <c r="CG407" s="18">
        <v>0</v>
      </c>
      <c r="CH407" s="18">
        <v>0</v>
      </c>
      <c r="CI407" s="18">
        <v>0</v>
      </c>
      <c r="CJ407" s="18">
        <v>0</v>
      </c>
      <c r="CK407" s="18">
        <v>0</v>
      </c>
      <c r="CL407" s="18">
        <v>0</v>
      </c>
      <c r="CM407" s="18">
        <v>0</v>
      </c>
      <c r="CN407" s="18">
        <v>0</v>
      </c>
      <c r="CO407" s="18">
        <v>0</v>
      </c>
      <c r="CP407" s="18">
        <v>9</v>
      </c>
      <c r="CQ407" s="18">
        <v>0</v>
      </c>
    </row>
    <row r="408" spans="1:95" s="26" customFormat="1" ht="14.25" x14ac:dyDescent="0.2">
      <c r="B408" s="24" t="s">
        <v>94</v>
      </c>
      <c r="C408" s="25"/>
      <c r="D408" s="25">
        <v>12.96</v>
      </c>
      <c r="E408" s="25">
        <v>1.38</v>
      </c>
      <c r="F408" s="25">
        <v>10.64</v>
      </c>
      <c r="G408" s="25">
        <v>0.13</v>
      </c>
      <c r="H408" s="25">
        <v>56.46</v>
      </c>
      <c r="I408" s="25">
        <v>361.21</v>
      </c>
      <c r="J408" s="26">
        <v>3.73</v>
      </c>
      <c r="K408" s="26">
        <v>0.13</v>
      </c>
      <c r="L408" s="26">
        <v>0.02</v>
      </c>
      <c r="M408" s="26">
        <v>0</v>
      </c>
      <c r="N408" s="26">
        <v>44</v>
      </c>
      <c r="O408" s="26">
        <v>7.79</v>
      </c>
      <c r="P408" s="26">
        <v>4.67</v>
      </c>
      <c r="Q408" s="26">
        <v>0</v>
      </c>
      <c r="R408" s="26">
        <v>0</v>
      </c>
      <c r="S408" s="26">
        <v>1.7</v>
      </c>
      <c r="T408" s="26">
        <v>3.31</v>
      </c>
      <c r="U408" s="26">
        <v>222.12</v>
      </c>
      <c r="V408" s="26">
        <v>567.26</v>
      </c>
      <c r="W408" s="26">
        <v>232.88</v>
      </c>
      <c r="X408" s="26">
        <v>59.3</v>
      </c>
      <c r="Y408" s="26">
        <v>278.3</v>
      </c>
      <c r="Z408" s="26">
        <v>1.56</v>
      </c>
      <c r="AA408" s="26">
        <v>80.36</v>
      </c>
      <c r="AB408" s="26">
        <v>4411.6099999999997</v>
      </c>
      <c r="AC408" s="26">
        <v>927.47</v>
      </c>
      <c r="AD408" s="26">
        <v>1.73</v>
      </c>
      <c r="AE408" s="26">
        <v>0.09</v>
      </c>
      <c r="AF408" s="26">
        <v>0.35</v>
      </c>
      <c r="AG408" s="26">
        <v>1.3</v>
      </c>
      <c r="AH408" s="26">
        <v>6.08</v>
      </c>
      <c r="AI408" s="26">
        <v>1.49</v>
      </c>
      <c r="AJ408" s="26">
        <v>0</v>
      </c>
      <c r="AK408" s="26">
        <v>112.3</v>
      </c>
      <c r="AL408" s="26">
        <v>94.88</v>
      </c>
      <c r="AM408" s="26">
        <v>164.92</v>
      </c>
      <c r="AN408" s="26">
        <v>94.89</v>
      </c>
      <c r="AO408" s="26">
        <v>45.05</v>
      </c>
      <c r="AP408" s="26">
        <v>81.239999999999995</v>
      </c>
      <c r="AQ408" s="26">
        <v>27.6</v>
      </c>
      <c r="AR408" s="26">
        <v>106.06</v>
      </c>
      <c r="AS408" s="26">
        <v>94.8</v>
      </c>
      <c r="AT408" s="26">
        <v>110.01</v>
      </c>
      <c r="AU408" s="26">
        <v>160.26</v>
      </c>
      <c r="AV408" s="26">
        <v>47.75</v>
      </c>
      <c r="AW408" s="26">
        <v>72.75</v>
      </c>
      <c r="AX408" s="26">
        <v>515.19000000000005</v>
      </c>
      <c r="AY408" s="26">
        <v>0.85</v>
      </c>
      <c r="AZ408" s="26">
        <v>141.03</v>
      </c>
      <c r="BA408" s="26">
        <v>122.9</v>
      </c>
      <c r="BB408" s="26">
        <v>63.64</v>
      </c>
      <c r="BC408" s="26">
        <v>44.43</v>
      </c>
      <c r="BD408" s="26">
        <v>0.19</v>
      </c>
      <c r="BE408" s="26">
        <v>0.04</v>
      </c>
      <c r="BF408" s="26">
        <v>0.04</v>
      </c>
      <c r="BG408" s="26">
        <v>0.1</v>
      </c>
      <c r="BH408" s="26">
        <v>0.12</v>
      </c>
      <c r="BI408" s="26">
        <v>0.4</v>
      </c>
      <c r="BJ408" s="26">
        <v>0</v>
      </c>
      <c r="BK408" s="26">
        <v>1.25</v>
      </c>
      <c r="BL408" s="26">
        <v>0</v>
      </c>
      <c r="BM408" s="26">
        <v>0.38</v>
      </c>
      <c r="BN408" s="26">
        <v>0</v>
      </c>
      <c r="BO408" s="26">
        <v>0</v>
      </c>
      <c r="BP408" s="26">
        <v>0</v>
      </c>
      <c r="BQ408" s="26">
        <v>0.04</v>
      </c>
      <c r="BR408" s="26">
        <v>0.14000000000000001</v>
      </c>
      <c r="BS408" s="26">
        <v>1.17</v>
      </c>
      <c r="BT408" s="26">
        <v>0</v>
      </c>
      <c r="BU408" s="26">
        <v>0</v>
      </c>
      <c r="BV408" s="26">
        <v>0.05</v>
      </c>
      <c r="BW408" s="26">
        <v>0</v>
      </c>
      <c r="BX408" s="26">
        <v>0</v>
      </c>
      <c r="BY408" s="26">
        <v>0</v>
      </c>
      <c r="BZ408" s="26">
        <v>0</v>
      </c>
      <c r="CA408" s="26">
        <v>0</v>
      </c>
      <c r="CB408" s="26">
        <v>318.43</v>
      </c>
      <c r="CC408" s="25"/>
      <c r="CD408" s="26">
        <f>$I$33/$I$42*100</f>
        <v>16.341546885694733</v>
      </c>
      <c r="CE408" s="26">
        <v>815.63</v>
      </c>
      <c r="CG408" s="26">
        <v>0</v>
      </c>
      <c r="CH408" s="26">
        <v>0</v>
      </c>
      <c r="CI408" s="26">
        <v>0</v>
      </c>
      <c r="CJ408" s="26">
        <v>0</v>
      </c>
      <c r="CK408" s="26">
        <v>0</v>
      </c>
      <c r="CL408" s="26">
        <v>0</v>
      </c>
      <c r="CM408" s="26">
        <v>0</v>
      </c>
      <c r="CN408" s="26">
        <v>0</v>
      </c>
      <c r="CO408" s="26">
        <v>0</v>
      </c>
      <c r="CP408" s="26">
        <v>19.670000000000002</v>
      </c>
      <c r="CQ408" s="26">
        <v>0.44</v>
      </c>
    </row>
    <row r="409" spans="1:95" s="5" customFormat="1" ht="15" x14ac:dyDescent="0.25">
      <c r="A409" s="13"/>
      <c r="B409" s="17" t="s">
        <v>95</v>
      </c>
      <c r="C409" s="11"/>
      <c r="D409" s="11"/>
      <c r="E409" s="11"/>
      <c r="F409" s="11"/>
      <c r="G409" s="11"/>
      <c r="H409" s="11"/>
      <c r="I409" s="11"/>
      <c r="CC409" s="11"/>
    </row>
    <row r="410" spans="1:95" s="21" customFormat="1" ht="15" x14ac:dyDescent="0.25">
      <c r="A410" s="18" t="s">
        <v>282</v>
      </c>
      <c r="B410" s="22" t="s">
        <v>283</v>
      </c>
      <c r="C410" s="23" t="str">
        <f>"120"</f>
        <v>120</v>
      </c>
      <c r="D410" s="23">
        <v>8.01</v>
      </c>
      <c r="E410" s="23">
        <v>7.33</v>
      </c>
      <c r="F410" s="23">
        <v>5.89</v>
      </c>
      <c r="G410" s="23">
        <v>0.02</v>
      </c>
      <c r="H410" s="23">
        <v>6.41</v>
      </c>
      <c r="I410" s="23">
        <v>107.85959771999991</v>
      </c>
      <c r="J410" s="21">
        <v>0.15</v>
      </c>
      <c r="K410" s="21">
        <v>0</v>
      </c>
      <c r="L410" s="21">
        <v>0</v>
      </c>
      <c r="M410" s="21">
        <v>0</v>
      </c>
      <c r="N410" s="21">
        <v>5.41</v>
      </c>
      <c r="O410" s="21">
        <v>0.1</v>
      </c>
      <c r="P410" s="21">
        <v>0.91</v>
      </c>
      <c r="Q410" s="21">
        <v>0</v>
      </c>
      <c r="R410" s="21">
        <v>0</v>
      </c>
      <c r="S410" s="21">
        <v>0</v>
      </c>
      <c r="T410" s="21">
        <v>2.0099999999999998</v>
      </c>
      <c r="U410" s="21">
        <v>241.8</v>
      </c>
      <c r="V410" s="21">
        <v>367.44</v>
      </c>
      <c r="W410" s="21">
        <v>38.56</v>
      </c>
      <c r="X410" s="21">
        <v>47.57</v>
      </c>
      <c r="Y410" s="21">
        <v>177.46</v>
      </c>
      <c r="Z410" s="21">
        <v>0.92</v>
      </c>
      <c r="AA410" s="21">
        <v>5.79</v>
      </c>
      <c r="AB410" s="21">
        <v>2710.92</v>
      </c>
      <c r="AC410" s="21">
        <v>7.38</v>
      </c>
      <c r="AD410" s="21">
        <v>0.22</v>
      </c>
      <c r="AE410" s="21">
        <v>0.08</v>
      </c>
      <c r="AF410" s="21">
        <v>0.09</v>
      </c>
      <c r="AG410" s="21">
        <v>1.0900000000000001</v>
      </c>
      <c r="AH410" s="21">
        <v>3.39</v>
      </c>
      <c r="AI410" s="21">
        <v>1.88</v>
      </c>
      <c r="AJ410" s="21">
        <v>0</v>
      </c>
      <c r="AK410" s="21">
        <v>0</v>
      </c>
      <c r="AL410" s="21">
        <v>0</v>
      </c>
      <c r="AM410" s="21">
        <v>0</v>
      </c>
      <c r="AN410" s="21">
        <v>0</v>
      </c>
      <c r="AO410" s="21">
        <v>0</v>
      </c>
      <c r="AP410" s="21">
        <v>0</v>
      </c>
      <c r="AQ410" s="21">
        <v>0</v>
      </c>
      <c r="AR410" s="21">
        <v>0</v>
      </c>
      <c r="AS410" s="21">
        <v>0</v>
      </c>
      <c r="AT410" s="21">
        <v>0</v>
      </c>
      <c r="AU410" s="21">
        <v>0</v>
      </c>
      <c r="AV410" s="21">
        <v>0</v>
      </c>
      <c r="AW410" s="21">
        <v>0</v>
      </c>
      <c r="AX410" s="21">
        <v>0</v>
      </c>
      <c r="AY410" s="21">
        <v>0</v>
      </c>
      <c r="AZ410" s="21">
        <v>0</v>
      </c>
      <c r="BA410" s="21">
        <v>0</v>
      </c>
      <c r="BB410" s="21">
        <v>0</v>
      </c>
      <c r="BC410" s="21">
        <v>0</v>
      </c>
      <c r="BD410" s="21">
        <v>0</v>
      </c>
      <c r="BE410" s="21">
        <v>0</v>
      </c>
      <c r="BF410" s="21">
        <v>0</v>
      </c>
      <c r="BG410" s="21">
        <v>0</v>
      </c>
      <c r="BH410" s="21">
        <v>0</v>
      </c>
      <c r="BI410" s="21">
        <v>0</v>
      </c>
      <c r="BJ410" s="21">
        <v>0</v>
      </c>
      <c r="BK410" s="21">
        <v>0</v>
      </c>
      <c r="BL410" s="21">
        <v>0</v>
      </c>
      <c r="BM410" s="21">
        <v>0</v>
      </c>
      <c r="BN410" s="21">
        <v>0</v>
      </c>
      <c r="BO410" s="21">
        <v>0</v>
      </c>
      <c r="BP410" s="21">
        <v>0</v>
      </c>
      <c r="BQ410" s="21">
        <v>0</v>
      </c>
      <c r="BR410" s="21">
        <v>0</v>
      </c>
      <c r="BS410" s="21">
        <v>0</v>
      </c>
      <c r="BT410" s="21">
        <v>0</v>
      </c>
      <c r="BU410" s="21">
        <v>0</v>
      </c>
      <c r="BV410" s="21">
        <v>0</v>
      </c>
      <c r="BW410" s="21">
        <v>0</v>
      </c>
      <c r="BX410" s="21">
        <v>0</v>
      </c>
      <c r="BY410" s="21">
        <v>0</v>
      </c>
      <c r="BZ410" s="21">
        <v>0</v>
      </c>
      <c r="CA410" s="21">
        <v>0</v>
      </c>
      <c r="CB410" s="21">
        <v>83.25</v>
      </c>
      <c r="CC410" s="23"/>
      <c r="CE410" s="21">
        <v>457.61</v>
      </c>
      <c r="CG410" s="21">
        <v>0</v>
      </c>
      <c r="CH410" s="21">
        <v>0</v>
      </c>
      <c r="CI410" s="21">
        <v>0</v>
      </c>
      <c r="CJ410" s="21">
        <v>0</v>
      </c>
      <c r="CK410" s="21">
        <v>0</v>
      </c>
      <c r="CL410" s="21">
        <v>0</v>
      </c>
      <c r="CM410" s="21">
        <v>0</v>
      </c>
      <c r="CN410" s="21">
        <v>0</v>
      </c>
      <c r="CO410" s="21">
        <v>0</v>
      </c>
      <c r="CP410" s="21">
        <v>2.4</v>
      </c>
      <c r="CQ410" s="21">
        <v>0.6</v>
      </c>
    </row>
    <row r="411" spans="1:95" s="21" customFormat="1" ht="15" x14ac:dyDescent="0.25">
      <c r="A411" s="21" t="s">
        <v>284</v>
      </c>
      <c r="B411" s="22" t="s">
        <v>285</v>
      </c>
      <c r="C411" s="23" t="str">
        <f>"170"</f>
        <v>170</v>
      </c>
      <c r="D411" s="23">
        <v>3.96</v>
      </c>
      <c r="E411" s="23">
        <v>0.08</v>
      </c>
      <c r="F411" s="23">
        <v>14.26</v>
      </c>
      <c r="G411" s="23">
        <v>0</v>
      </c>
      <c r="H411" s="23">
        <v>38</v>
      </c>
      <c r="I411" s="23">
        <v>295.51113197304005</v>
      </c>
      <c r="J411" s="21">
        <v>9.26</v>
      </c>
      <c r="K411" s="21">
        <v>0.43</v>
      </c>
      <c r="L411" s="21">
        <v>9.26</v>
      </c>
      <c r="M411" s="21">
        <v>0</v>
      </c>
      <c r="N411" s="21">
        <v>2.57</v>
      </c>
      <c r="O411" s="21">
        <v>33.479999999999997</v>
      </c>
      <c r="P411" s="21">
        <v>1.96</v>
      </c>
      <c r="Q411" s="21">
        <v>0</v>
      </c>
      <c r="R411" s="21">
        <v>0</v>
      </c>
      <c r="S411" s="21">
        <v>0.12</v>
      </c>
      <c r="T411" s="21">
        <v>2.0699999999999998</v>
      </c>
      <c r="U411" s="21">
        <v>530.94000000000005</v>
      </c>
      <c r="V411" s="21">
        <v>125.68</v>
      </c>
      <c r="W411" s="21">
        <v>17.7</v>
      </c>
      <c r="X411" s="21">
        <v>30.67</v>
      </c>
      <c r="Y411" s="21">
        <v>84.41</v>
      </c>
      <c r="Z411" s="21">
        <v>0.8</v>
      </c>
      <c r="AA411" s="21">
        <v>100.3</v>
      </c>
      <c r="AB411" s="21">
        <v>1096.4000000000001</v>
      </c>
      <c r="AC411" s="21">
        <v>335.41</v>
      </c>
      <c r="AD411" s="21">
        <v>0.45</v>
      </c>
      <c r="AE411" s="21">
        <v>0.04</v>
      </c>
      <c r="AF411" s="21">
        <v>0.04</v>
      </c>
      <c r="AG411" s="21">
        <v>0.7</v>
      </c>
      <c r="AH411" s="21">
        <v>1.88</v>
      </c>
      <c r="AI411" s="21">
        <v>0.78</v>
      </c>
      <c r="AJ411" s="21">
        <v>0</v>
      </c>
      <c r="AK411" s="21">
        <v>213.65</v>
      </c>
      <c r="AL411" s="21">
        <v>168.75</v>
      </c>
      <c r="AM411" s="21">
        <v>314.82</v>
      </c>
      <c r="AN411" s="21">
        <v>135.41</v>
      </c>
      <c r="AO411" s="21">
        <v>80.81</v>
      </c>
      <c r="AP411" s="21">
        <v>125.37</v>
      </c>
      <c r="AQ411" s="21">
        <v>54.11</v>
      </c>
      <c r="AR411" s="21">
        <v>188.02</v>
      </c>
      <c r="AS411" s="21">
        <v>198.86</v>
      </c>
      <c r="AT411" s="21">
        <v>255.68</v>
      </c>
      <c r="AU411" s="21">
        <v>283.32</v>
      </c>
      <c r="AV411" s="21">
        <v>88.04</v>
      </c>
      <c r="AW411" s="21">
        <v>161.59</v>
      </c>
      <c r="AX411" s="21">
        <v>624.41</v>
      </c>
      <c r="AY411" s="21">
        <v>0</v>
      </c>
      <c r="AZ411" s="21">
        <v>169.07</v>
      </c>
      <c r="BA411" s="21">
        <v>170.05</v>
      </c>
      <c r="BB411" s="21">
        <v>147.66</v>
      </c>
      <c r="BC411" s="21">
        <v>69.069999999999993</v>
      </c>
      <c r="BD411" s="21">
        <v>0.62</v>
      </c>
      <c r="BE411" s="21">
        <v>0.14000000000000001</v>
      </c>
      <c r="BF411" s="21">
        <v>0.12</v>
      </c>
      <c r="BG411" s="21">
        <v>0.31</v>
      </c>
      <c r="BH411" s="21">
        <v>0.4</v>
      </c>
      <c r="BI411" s="21">
        <v>1.31</v>
      </c>
      <c r="BJ411" s="21">
        <v>0</v>
      </c>
      <c r="BK411" s="21">
        <v>4.1900000000000004</v>
      </c>
      <c r="BL411" s="21">
        <v>0</v>
      </c>
      <c r="BM411" s="21">
        <v>1.27</v>
      </c>
      <c r="BN411" s="21">
        <v>0</v>
      </c>
      <c r="BO411" s="21">
        <v>0</v>
      </c>
      <c r="BP411" s="21">
        <v>0</v>
      </c>
      <c r="BQ411" s="21">
        <v>0</v>
      </c>
      <c r="BR411" s="21">
        <v>0.48</v>
      </c>
      <c r="BS411" s="21">
        <v>3.94</v>
      </c>
      <c r="BT411" s="21">
        <v>0</v>
      </c>
      <c r="BU411" s="21">
        <v>0</v>
      </c>
      <c r="BV411" s="21">
        <v>0.23</v>
      </c>
      <c r="BW411" s="21">
        <v>0.01</v>
      </c>
      <c r="BX411" s="21">
        <v>0</v>
      </c>
      <c r="BY411" s="21">
        <v>0</v>
      </c>
      <c r="BZ411" s="21">
        <v>0</v>
      </c>
      <c r="CA411" s="21">
        <v>0</v>
      </c>
      <c r="CB411" s="21">
        <v>23.34</v>
      </c>
      <c r="CC411" s="23"/>
      <c r="CE411" s="21">
        <v>283.02999999999997</v>
      </c>
      <c r="CG411" s="21">
        <v>0</v>
      </c>
      <c r="CH411" s="21">
        <v>0</v>
      </c>
      <c r="CI411" s="21">
        <v>0</v>
      </c>
      <c r="CJ411" s="21">
        <v>0</v>
      </c>
      <c r="CK411" s="21">
        <v>0</v>
      </c>
      <c r="CL411" s="21">
        <v>0</v>
      </c>
      <c r="CM411" s="21">
        <v>0</v>
      </c>
      <c r="CN411" s="21">
        <v>0</v>
      </c>
      <c r="CO411" s="21">
        <v>0</v>
      </c>
      <c r="CP411" s="21">
        <v>0</v>
      </c>
      <c r="CQ411" s="21">
        <v>1.36</v>
      </c>
    </row>
    <row r="412" spans="1:95" s="21" customFormat="1" ht="15" x14ac:dyDescent="0.25">
      <c r="A412" s="21" t="s">
        <v>108</v>
      </c>
      <c r="B412" s="22" t="s">
        <v>189</v>
      </c>
      <c r="C412" s="23" t="str">
        <f>"200"</f>
        <v>200</v>
      </c>
      <c r="D412" s="23">
        <v>0.19</v>
      </c>
      <c r="E412" s="23">
        <v>0</v>
      </c>
      <c r="F412" s="23">
        <v>0.04</v>
      </c>
      <c r="G412" s="23">
        <v>0.05</v>
      </c>
      <c r="H412" s="23">
        <v>9.2200000000000006</v>
      </c>
      <c r="I412" s="23">
        <v>36.005279999999999</v>
      </c>
      <c r="J412" s="21">
        <v>0</v>
      </c>
      <c r="K412" s="21">
        <v>0</v>
      </c>
      <c r="L412" s="21">
        <v>0</v>
      </c>
      <c r="M412" s="21">
        <v>0</v>
      </c>
      <c r="N412" s="21">
        <v>9.1199999999999992</v>
      </c>
      <c r="O412" s="21">
        <v>0</v>
      </c>
      <c r="P412" s="21">
        <v>0.1</v>
      </c>
      <c r="Q412" s="21">
        <v>0</v>
      </c>
      <c r="R412" s="21">
        <v>0</v>
      </c>
      <c r="S412" s="21">
        <v>0</v>
      </c>
      <c r="T412" s="21">
        <v>7.0000000000000007E-2</v>
      </c>
      <c r="U412" s="21">
        <v>0.1</v>
      </c>
      <c r="V412" s="21">
        <v>0.26</v>
      </c>
      <c r="W412" s="21">
        <v>0.26</v>
      </c>
      <c r="X412" s="21">
        <v>0</v>
      </c>
      <c r="Y412" s="21">
        <v>0</v>
      </c>
      <c r="Z412" s="21">
        <v>0.03</v>
      </c>
      <c r="AA412" s="21">
        <v>0</v>
      </c>
      <c r="AB412" s="21">
        <v>0</v>
      </c>
      <c r="AC412" s="21">
        <v>0</v>
      </c>
      <c r="AD412" s="21">
        <v>0</v>
      </c>
      <c r="AE412" s="21">
        <v>0</v>
      </c>
      <c r="AF412" s="21">
        <v>0</v>
      </c>
      <c r="AG412" s="21">
        <v>0</v>
      </c>
      <c r="AH412" s="21">
        <v>0</v>
      </c>
      <c r="AI412" s="21">
        <v>0</v>
      </c>
      <c r="AJ412" s="21">
        <v>0</v>
      </c>
      <c r="AK412" s="21">
        <v>0</v>
      </c>
      <c r="AL412" s="21">
        <v>0</v>
      </c>
      <c r="AM412" s="21">
        <v>0</v>
      </c>
      <c r="AN412" s="21">
        <v>0</v>
      </c>
      <c r="AO412" s="21">
        <v>0</v>
      </c>
      <c r="AP412" s="21">
        <v>0</v>
      </c>
      <c r="AQ412" s="21">
        <v>0</v>
      </c>
      <c r="AR412" s="21">
        <v>0</v>
      </c>
      <c r="AS412" s="21">
        <v>0</v>
      </c>
      <c r="AT412" s="21">
        <v>0</v>
      </c>
      <c r="AU412" s="21">
        <v>0</v>
      </c>
      <c r="AV412" s="21">
        <v>0</v>
      </c>
      <c r="AW412" s="21">
        <v>0</v>
      </c>
      <c r="AX412" s="21">
        <v>0</v>
      </c>
      <c r="AY412" s="21">
        <v>0</v>
      </c>
      <c r="AZ412" s="21">
        <v>0</v>
      </c>
      <c r="BA412" s="21">
        <v>0</v>
      </c>
      <c r="BB412" s="21">
        <v>0</v>
      </c>
      <c r="BC412" s="21">
        <v>0</v>
      </c>
      <c r="BD412" s="21">
        <v>0</v>
      </c>
      <c r="BE412" s="21">
        <v>0</v>
      </c>
      <c r="BF412" s="21">
        <v>0</v>
      </c>
      <c r="BG412" s="21">
        <v>0</v>
      </c>
      <c r="BH412" s="21">
        <v>0</v>
      </c>
      <c r="BI412" s="21">
        <v>0</v>
      </c>
      <c r="BJ412" s="21">
        <v>0</v>
      </c>
      <c r="BK412" s="21">
        <v>0</v>
      </c>
      <c r="BL412" s="21">
        <v>0</v>
      </c>
      <c r="BM412" s="21">
        <v>0</v>
      </c>
      <c r="BN412" s="21">
        <v>0</v>
      </c>
      <c r="BO412" s="21">
        <v>0</v>
      </c>
      <c r="BP412" s="21">
        <v>0</v>
      </c>
      <c r="BQ412" s="21">
        <v>0</v>
      </c>
      <c r="BR412" s="21">
        <v>0</v>
      </c>
      <c r="BS412" s="21">
        <v>0</v>
      </c>
      <c r="BT412" s="21">
        <v>0</v>
      </c>
      <c r="BU412" s="21">
        <v>0</v>
      </c>
      <c r="BV412" s="21">
        <v>0</v>
      </c>
      <c r="BW412" s="21">
        <v>0</v>
      </c>
      <c r="BX412" s="21">
        <v>0</v>
      </c>
      <c r="BY412" s="21">
        <v>0</v>
      </c>
      <c r="BZ412" s="21">
        <v>0</v>
      </c>
      <c r="CA412" s="21">
        <v>0</v>
      </c>
      <c r="CB412" s="21">
        <v>190.1</v>
      </c>
      <c r="CC412" s="23"/>
      <c r="CE412" s="21">
        <v>0</v>
      </c>
      <c r="CG412" s="21">
        <v>0</v>
      </c>
      <c r="CH412" s="21">
        <v>0</v>
      </c>
      <c r="CI412" s="21">
        <v>0</v>
      </c>
      <c r="CJ412" s="21">
        <v>0</v>
      </c>
      <c r="CK412" s="21">
        <v>0</v>
      </c>
      <c r="CL412" s="21">
        <v>0</v>
      </c>
      <c r="CM412" s="21">
        <v>0</v>
      </c>
      <c r="CN412" s="21">
        <v>0</v>
      </c>
      <c r="CO412" s="21">
        <v>0</v>
      </c>
      <c r="CP412" s="21">
        <v>8</v>
      </c>
      <c r="CQ412" s="21">
        <v>0</v>
      </c>
    </row>
    <row r="413" spans="1:95" s="21" customFormat="1" ht="15" x14ac:dyDescent="0.25">
      <c r="A413" s="21" t="s">
        <v>104</v>
      </c>
      <c r="B413" s="22" t="s">
        <v>130</v>
      </c>
      <c r="C413" s="23" t="str">
        <f>"20"</f>
        <v>20</v>
      </c>
      <c r="D413" s="23">
        <v>0.56000000000000005</v>
      </c>
      <c r="E413" s="23">
        <v>0</v>
      </c>
      <c r="F413" s="23">
        <v>0.03</v>
      </c>
      <c r="G413" s="23">
        <v>0</v>
      </c>
      <c r="H413" s="23">
        <v>7.37</v>
      </c>
      <c r="I413" s="23">
        <v>32.206399999999995</v>
      </c>
      <c r="J413" s="21">
        <v>0.04</v>
      </c>
      <c r="K413" s="21">
        <v>0</v>
      </c>
      <c r="L413" s="21">
        <v>0</v>
      </c>
      <c r="M413" s="21">
        <v>0</v>
      </c>
      <c r="N413" s="21">
        <v>0.13</v>
      </c>
      <c r="O413" s="21">
        <v>6.92</v>
      </c>
      <c r="P413" s="21">
        <v>0.32</v>
      </c>
      <c r="Q413" s="21">
        <v>0</v>
      </c>
      <c r="R413" s="21">
        <v>0</v>
      </c>
      <c r="S413" s="21">
        <v>0.06</v>
      </c>
      <c r="T413" s="21">
        <v>0.34</v>
      </c>
      <c r="U413" s="21">
        <v>99.8</v>
      </c>
      <c r="V413" s="21">
        <v>18.600000000000001</v>
      </c>
      <c r="W413" s="21">
        <v>4</v>
      </c>
      <c r="X413" s="21">
        <v>2.8</v>
      </c>
      <c r="Y413" s="21">
        <v>13</v>
      </c>
      <c r="Z413" s="21">
        <v>0.22</v>
      </c>
      <c r="AA413" s="21">
        <v>0</v>
      </c>
      <c r="AB413" s="21">
        <v>0</v>
      </c>
      <c r="AC413" s="21">
        <v>0</v>
      </c>
      <c r="AD413" s="21">
        <v>0.22</v>
      </c>
      <c r="AE413" s="21">
        <v>0.02</v>
      </c>
      <c r="AF413" s="21">
        <v>0.01</v>
      </c>
      <c r="AG413" s="21">
        <v>0.18</v>
      </c>
      <c r="AH413" s="21">
        <v>0.44</v>
      </c>
      <c r="AI413" s="21">
        <v>0</v>
      </c>
      <c r="AJ413" s="21">
        <v>0</v>
      </c>
      <c r="AK413" s="21">
        <v>69.599999999999994</v>
      </c>
      <c r="AL413" s="21">
        <v>63.6</v>
      </c>
      <c r="AM413" s="21">
        <v>118.8</v>
      </c>
      <c r="AN413" s="21">
        <v>37.799999999999997</v>
      </c>
      <c r="AO413" s="21">
        <v>22.8</v>
      </c>
      <c r="AP413" s="21">
        <v>46.2</v>
      </c>
      <c r="AQ413" s="21">
        <v>14.8</v>
      </c>
      <c r="AR413" s="21">
        <v>73.599999999999994</v>
      </c>
      <c r="AS413" s="21">
        <v>48.6</v>
      </c>
      <c r="AT413" s="21">
        <v>59</v>
      </c>
      <c r="AU413" s="21">
        <v>50.4</v>
      </c>
      <c r="AV413" s="21">
        <v>29.6</v>
      </c>
      <c r="AW413" s="21">
        <v>51.6</v>
      </c>
      <c r="AX413" s="21">
        <v>450.8</v>
      </c>
      <c r="AY413" s="21">
        <v>0</v>
      </c>
      <c r="AZ413" s="21">
        <v>141.80000000000001</v>
      </c>
      <c r="BA413" s="21">
        <v>73.599999999999994</v>
      </c>
      <c r="BB413" s="21">
        <v>37.4</v>
      </c>
      <c r="BC413" s="21">
        <v>29.4</v>
      </c>
      <c r="BD413" s="21">
        <v>0</v>
      </c>
      <c r="BE413" s="21">
        <v>0</v>
      </c>
      <c r="BF413" s="21">
        <v>0</v>
      </c>
      <c r="BG413" s="21">
        <v>0</v>
      </c>
      <c r="BH413" s="21">
        <v>0</v>
      </c>
      <c r="BI413" s="21">
        <v>0.02</v>
      </c>
      <c r="BJ413" s="21">
        <v>0</v>
      </c>
      <c r="BK413" s="21">
        <v>0</v>
      </c>
      <c r="BL413" s="21">
        <v>0</v>
      </c>
      <c r="BM413" s="21">
        <v>0</v>
      </c>
      <c r="BN413" s="21">
        <v>0.02</v>
      </c>
      <c r="BO413" s="21">
        <v>0</v>
      </c>
      <c r="BP413" s="21">
        <v>0</v>
      </c>
      <c r="BQ413" s="21">
        <v>0</v>
      </c>
      <c r="BR413" s="21">
        <v>0</v>
      </c>
      <c r="BS413" s="21">
        <v>0.02</v>
      </c>
      <c r="BT413" s="21">
        <v>0</v>
      </c>
      <c r="BU413" s="21">
        <v>0</v>
      </c>
      <c r="BV413" s="21">
        <v>7.0000000000000007E-2</v>
      </c>
      <c r="BW413" s="21">
        <v>0</v>
      </c>
      <c r="BX413" s="21">
        <v>0</v>
      </c>
      <c r="BY413" s="21">
        <v>0</v>
      </c>
      <c r="BZ413" s="21">
        <v>0</v>
      </c>
      <c r="CA413" s="21">
        <v>0</v>
      </c>
      <c r="CB413" s="21">
        <v>7.56</v>
      </c>
      <c r="CC413" s="23"/>
      <c r="CE413" s="21">
        <v>0</v>
      </c>
      <c r="CG413" s="21">
        <v>0</v>
      </c>
      <c r="CH413" s="21">
        <v>0</v>
      </c>
      <c r="CI413" s="21">
        <v>0</v>
      </c>
      <c r="CJ413" s="21">
        <v>0</v>
      </c>
      <c r="CK413" s="21">
        <v>0</v>
      </c>
      <c r="CL413" s="21">
        <v>0</v>
      </c>
      <c r="CM413" s="21">
        <v>0</v>
      </c>
      <c r="CN413" s="21">
        <v>0</v>
      </c>
      <c r="CO413" s="21">
        <v>0</v>
      </c>
      <c r="CP413" s="21">
        <v>0</v>
      </c>
      <c r="CQ413" s="21">
        <v>0</v>
      </c>
    </row>
    <row r="414" spans="1:95" s="21" customFormat="1" ht="15" x14ac:dyDescent="0.25">
      <c r="A414" s="21" t="s">
        <v>109</v>
      </c>
      <c r="B414" s="22" t="s">
        <v>131</v>
      </c>
      <c r="C414" s="23" t="str">
        <f>"40"</f>
        <v>40</v>
      </c>
      <c r="D414" s="23">
        <v>0.51</v>
      </c>
      <c r="E414" s="23">
        <v>0</v>
      </c>
      <c r="F414" s="23">
        <v>0.25</v>
      </c>
      <c r="G414" s="23">
        <v>0</v>
      </c>
      <c r="H414" s="23">
        <v>7.48</v>
      </c>
      <c r="I414" s="23">
        <v>35.414000000000001</v>
      </c>
      <c r="J414" s="21">
        <v>0.08</v>
      </c>
      <c r="K414" s="21">
        <v>0</v>
      </c>
      <c r="L414" s="21">
        <v>0</v>
      </c>
      <c r="M414" s="21">
        <v>0</v>
      </c>
      <c r="N414" s="21">
        <v>0.19</v>
      </c>
      <c r="O414" s="21">
        <v>6.96</v>
      </c>
      <c r="P414" s="21">
        <v>0.33</v>
      </c>
      <c r="Q414" s="21">
        <v>0</v>
      </c>
      <c r="R414" s="21">
        <v>0</v>
      </c>
      <c r="S414" s="21">
        <v>0.4</v>
      </c>
      <c r="T414" s="21">
        <v>0</v>
      </c>
      <c r="U414" s="21">
        <v>244</v>
      </c>
      <c r="V414" s="21">
        <v>98</v>
      </c>
      <c r="W414" s="21">
        <v>14</v>
      </c>
      <c r="X414" s="21">
        <v>18.8</v>
      </c>
      <c r="Y414" s="21">
        <v>63.2</v>
      </c>
      <c r="Z414" s="21">
        <v>1.56</v>
      </c>
      <c r="AA414" s="21">
        <v>0</v>
      </c>
      <c r="AB414" s="21">
        <v>2</v>
      </c>
      <c r="AC414" s="21">
        <v>0.4</v>
      </c>
      <c r="AD414" s="21">
        <v>0.56000000000000005</v>
      </c>
      <c r="AE414" s="21">
        <v>7.0000000000000007E-2</v>
      </c>
      <c r="AF414" s="21">
        <v>0.03</v>
      </c>
      <c r="AG414" s="21">
        <v>0.28000000000000003</v>
      </c>
      <c r="AH414" s="21">
        <v>0.8</v>
      </c>
      <c r="AI414" s="21">
        <v>0</v>
      </c>
      <c r="AJ414" s="21">
        <v>0</v>
      </c>
      <c r="AK414" s="21">
        <v>128.80000000000001</v>
      </c>
      <c r="AL414" s="21">
        <v>99.2</v>
      </c>
      <c r="AM414" s="21">
        <v>170.8</v>
      </c>
      <c r="AN414" s="21">
        <v>89.2</v>
      </c>
      <c r="AO414" s="21">
        <v>37.200000000000003</v>
      </c>
      <c r="AP414" s="21">
        <v>79.2</v>
      </c>
      <c r="AQ414" s="21">
        <v>32</v>
      </c>
      <c r="AR414" s="21">
        <v>148.4</v>
      </c>
      <c r="AS414" s="21">
        <v>118.8</v>
      </c>
      <c r="AT414" s="21">
        <v>116.4</v>
      </c>
      <c r="AU414" s="21">
        <v>185.6</v>
      </c>
      <c r="AV414" s="21">
        <v>49.6</v>
      </c>
      <c r="AW414" s="21">
        <v>124</v>
      </c>
      <c r="AX414" s="21">
        <v>611.6</v>
      </c>
      <c r="AY414" s="21">
        <v>0</v>
      </c>
      <c r="AZ414" s="21">
        <v>210.4</v>
      </c>
      <c r="BA414" s="21">
        <v>116.4</v>
      </c>
      <c r="BB414" s="21">
        <v>72</v>
      </c>
      <c r="BC414" s="21">
        <v>52</v>
      </c>
      <c r="BD414" s="21">
        <v>0</v>
      </c>
      <c r="BE414" s="21">
        <v>0</v>
      </c>
      <c r="BF414" s="21">
        <v>0</v>
      </c>
      <c r="BG414" s="21">
        <v>0</v>
      </c>
      <c r="BH414" s="21">
        <v>0</v>
      </c>
      <c r="BI414" s="21">
        <v>0</v>
      </c>
      <c r="BJ414" s="21">
        <v>0</v>
      </c>
      <c r="BK414" s="21">
        <v>0.06</v>
      </c>
      <c r="BL414" s="21">
        <v>0</v>
      </c>
      <c r="BM414" s="21">
        <v>0</v>
      </c>
      <c r="BN414" s="21">
        <v>0.01</v>
      </c>
      <c r="BO414" s="21">
        <v>0</v>
      </c>
      <c r="BP414" s="21">
        <v>0</v>
      </c>
      <c r="BQ414" s="21">
        <v>0</v>
      </c>
      <c r="BR414" s="21">
        <v>0</v>
      </c>
      <c r="BS414" s="21">
        <v>0.04</v>
      </c>
      <c r="BT414" s="21">
        <v>0</v>
      </c>
      <c r="BU414" s="21">
        <v>0</v>
      </c>
      <c r="BV414" s="21">
        <v>0.19</v>
      </c>
      <c r="BW414" s="21">
        <v>0.03</v>
      </c>
      <c r="BX414" s="21">
        <v>0</v>
      </c>
      <c r="BY414" s="21">
        <v>0</v>
      </c>
      <c r="BZ414" s="21">
        <v>0</v>
      </c>
      <c r="CA414" s="21">
        <v>0</v>
      </c>
      <c r="CB414" s="21">
        <v>18.8</v>
      </c>
      <c r="CC414" s="23"/>
      <c r="CE414" s="21">
        <v>0.33</v>
      </c>
      <c r="CG414" s="21">
        <v>0</v>
      </c>
      <c r="CH414" s="21">
        <v>0</v>
      </c>
      <c r="CI414" s="21">
        <v>0</v>
      </c>
      <c r="CJ414" s="21">
        <v>0</v>
      </c>
      <c r="CK414" s="21">
        <v>0</v>
      </c>
      <c r="CL414" s="21">
        <v>0</v>
      </c>
      <c r="CM414" s="21">
        <v>0</v>
      </c>
      <c r="CN414" s="21">
        <v>0</v>
      </c>
      <c r="CO414" s="21">
        <v>0</v>
      </c>
      <c r="CP414" s="21">
        <v>0</v>
      </c>
      <c r="CQ414" s="21">
        <v>0</v>
      </c>
    </row>
    <row r="415" spans="1:95" s="18" customFormat="1" ht="15" x14ac:dyDescent="0.25">
      <c r="A415" s="18" t="s">
        <v>114</v>
      </c>
      <c r="B415" s="19" t="s">
        <v>128</v>
      </c>
      <c r="C415" s="20" t="str">
        <f>"150"</f>
        <v>150</v>
      </c>
      <c r="D415" s="20">
        <v>4.26</v>
      </c>
      <c r="E415" s="20">
        <v>4.26</v>
      </c>
      <c r="F415" s="20">
        <v>4.7</v>
      </c>
      <c r="G415" s="20">
        <v>0</v>
      </c>
      <c r="H415" s="20">
        <v>5.88</v>
      </c>
      <c r="I415" s="20">
        <v>85.700999999999993</v>
      </c>
      <c r="J415" s="18">
        <v>3</v>
      </c>
      <c r="K415" s="18">
        <v>0</v>
      </c>
      <c r="L415" s="18">
        <v>3</v>
      </c>
      <c r="M415" s="18">
        <v>0</v>
      </c>
      <c r="N415" s="18">
        <v>5.88</v>
      </c>
      <c r="O415" s="18">
        <v>0</v>
      </c>
      <c r="P415" s="18">
        <v>0</v>
      </c>
      <c r="Q415" s="18">
        <v>0</v>
      </c>
      <c r="R415" s="18">
        <v>0</v>
      </c>
      <c r="S415" s="18">
        <v>1.32</v>
      </c>
      <c r="T415" s="18">
        <v>1.03</v>
      </c>
      <c r="U415" s="18">
        <v>0</v>
      </c>
      <c r="V415" s="18">
        <v>214.62</v>
      </c>
      <c r="W415" s="18">
        <v>176.4</v>
      </c>
      <c r="X415" s="18">
        <v>20.58</v>
      </c>
      <c r="Y415" s="18">
        <v>139.65</v>
      </c>
      <c r="Z415" s="18">
        <v>0.15</v>
      </c>
      <c r="AA415" s="18">
        <v>29.4</v>
      </c>
      <c r="AB415" s="18">
        <v>14.7</v>
      </c>
      <c r="AC415" s="18">
        <v>33</v>
      </c>
      <c r="AD415" s="18">
        <v>0</v>
      </c>
      <c r="AE415" s="18">
        <v>0.04</v>
      </c>
      <c r="AF415" s="18">
        <v>0.25</v>
      </c>
      <c r="AG415" s="18">
        <v>0.15</v>
      </c>
      <c r="AH415" s="18">
        <v>1.2</v>
      </c>
      <c r="AI415" s="18">
        <v>1.03</v>
      </c>
      <c r="AJ415" s="18">
        <v>0</v>
      </c>
      <c r="AK415" s="18">
        <v>198.45</v>
      </c>
      <c r="AL415" s="18">
        <v>235.2</v>
      </c>
      <c r="AM415" s="18">
        <v>407.19</v>
      </c>
      <c r="AN415" s="18">
        <v>352.8</v>
      </c>
      <c r="AO415" s="18">
        <v>104.37</v>
      </c>
      <c r="AP415" s="18">
        <v>161.69999999999999</v>
      </c>
      <c r="AQ415" s="18">
        <v>63.21</v>
      </c>
      <c r="AR415" s="18">
        <v>207.27</v>
      </c>
      <c r="AS415" s="18">
        <v>155.82</v>
      </c>
      <c r="AT415" s="18">
        <v>154.35</v>
      </c>
      <c r="AU415" s="18">
        <v>317.52</v>
      </c>
      <c r="AV415" s="18">
        <v>114.66</v>
      </c>
      <c r="AW415" s="18">
        <v>67.62</v>
      </c>
      <c r="AX415" s="18">
        <v>743.82</v>
      </c>
      <c r="AY415" s="18">
        <v>0</v>
      </c>
      <c r="AZ415" s="18">
        <v>399.84</v>
      </c>
      <c r="BA415" s="18">
        <v>271.95</v>
      </c>
      <c r="BB415" s="18">
        <v>227.85</v>
      </c>
      <c r="BC415" s="18">
        <v>29.4</v>
      </c>
      <c r="BD415" s="18">
        <v>0.15</v>
      </c>
      <c r="BE415" s="18">
        <v>0.1</v>
      </c>
      <c r="BF415" s="18">
        <v>0.06</v>
      </c>
      <c r="BG415" s="18">
        <v>0.12</v>
      </c>
      <c r="BH415" s="18">
        <v>0.13</v>
      </c>
      <c r="BI415" s="18">
        <v>0.66</v>
      </c>
      <c r="BJ415" s="18">
        <v>0.04</v>
      </c>
      <c r="BK415" s="18">
        <v>0.82</v>
      </c>
      <c r="BL415" s="18">
        <v>0.03</v>
      </c>
      <c r="BM415" s="18">
        <v>0.46</v>
      </c>
      <c r="BN415" s="18">
        <v>0.06</v>
      </c>
      <c r="BO415" s="18">
        <v>0</v>
      </c>
      <c r="BP415" s="18">
        <v>0</v>
      </c>
      <c r="BQ415" s="18">
        <v>0</v>
      </c>
      <c r="BR415" s="18">
        <v>0.12</v>
      </c>
      <c r="BS415" s="18">
        <v>1.01</v>
      </c>
      <c r="BT415" s="18">
        <v>0.01</v>
      </c>
      <c r="BU415" s="18">
        <v>0</v>
      </c>
      <c r="BV415" s="18">
        <v>0.03</v>
      </c>
      <c r="BW415" s="18">
        <v>0.04</v>
      </c>
      <c r="BX415" s="18">
        <v>0.12</v>
      </c>
      <c r="BY415" s="18">
        <v>0</v>
      </c>
      <c r="BZ415" s="18">
        <v>0</v>
      </c>
      <c r="CA415" s="18">
        <v>0</v>
      </c>
      <c r="CB415" s="18">
        <v>132.44999999999999</v>
      </c>
      <c r="CC415" s="20"/>
      <c r="CE415" s="18">
        <v>31.85</v>
      </c>
      <c r="CG415" s="18">
        <v>0</v>
      </c>
      <c r="CH415" s="18">
        <v>0</v>
      </c>
      <c r="CI415" s="18">
        <v>0</v>
      </c>
      <c r="CJ415" s="18">
        <v>0</v>
      </c>
      <c r="CK415" s="18">
        <v>0</v>
      </c>
      <c r="CL415" s="18">
        <v>0</v>
      </c>
      <c r="CM415" s="18">
        <v>0</v>
      </c>
      <c r="CN415" s="18">
        <v>0</v>
      </c>
      <c r="CO415" s="18">
        <v>0</v>
      </c>
      <c r="CP415" s="18">
        <v>0</v>
      </c>
      <c r="CQ415" s="18">
        <v>0</v>
      </c>
    </row>
    <row r="416" spans="1:95" s="26" customFormat="1" ht="14.25" x14ac:dyDescent="0.2">
      <c r="B416" s="24" t="s">
        <v>96</v>
      </c>
      <c r="C416" s="25"/>
      <c r="D416" s="25">
        <v>17.5</v>
      </c>
      <c r="E416" s="25">
        <v>11.68</v>
      </c>
      <c r="F416" s="25">
        <v>25.18</v>
      </c>
      <c r="G416" s="25">
        <v>7.0000000000000007E-2</v>
      </c>
      <c r="H416" s="25">
        <v>74.37</v>
      </c>
      <c r="I416" s="25">
        <v>592.70000000000005</v>
      </c>
      <c r="J416" s="26">
        <v>12.53</v>
      </c>
      <c r="K416" s="26">
        <v>0.43</v>
      </c>
      <c r="L416" s="26">
        <v>12.26</v>
      </c>
      <c r="M416" s="26">
        <v>0</v>
      </c>
      <c r="N416" s="26">
        <v>23.29</v>
      </c>
      <c r="O416" s="26">
        <v>47.47</v>
      </c>
      <c r="P416" s="26">
        <v>3.61</v>
      </c>
      <c r="Q416" s="26">
        <v>0</v>
      </c>
      <c r="R416" s="26">
        <v>0</v>
      </c>
      <c r="S416" s="26">
        <v>1.91</v>
      </c>
      <c r="T416" s="26">
        <v>5.51</v>
      </c>
      <c r="U416" s="26">
        <v>1116.6400000000001</v>
      </c>
      <c r="V416" s="26">
        <v>824.61</v>
      </c>
      <c r="W416" s="26">
        <v>250.93</v>
      </c>
      <c r="X416" s="26">
        <v>120.42</v>
      </c>
      <c r="Y416" s="26">
        <v>477.72</v>
      </c>
      <c r="Z416" s="26">
        <v>3.68</v>
      </c>
      <c r="AA416" s="26">
        <v>135.49</v>
      </c>
      <c r="AB416" s="26">
        <v>3824.01</v>
      </c>
      <c r="AC416" s="26">
        <v>376.19</v>
      </c>
      <c r="AD416" s="26">
        <v>1.45</v>
      </c>
      <c r="AE416" s="26">
        <v>0.26</v>
      </c>
      <c r="AF416" s="26">
        <v>0.41</v>
      </c>
      <c r="AG416" s="26">
        <v>2.4</v>
      </c>
      <c r="AH416" s="26">
        <v>7.72</v>
      </c>
      <c r="AI416" s="26">
        <v>3.7</v>
      </c>
      <c r="AJ416" s="26">
        <v>0</v>
      </c>
      <c r="AK416" s="26">
        <v>610.5</v>
      </c>
      <c r="AL416" s="26">
        <v>566.75</v>
      </c>
      <c r="AM416" s="26">
        <v>1011.61</v>
      </c>
      <c r="AN416" s="26">
        <v>615.21</v>
      </c>
      <c r="AO416" s="26">
        <v>245.18</v>
      </c>
      <c r="AP416" s="26">
        <v>412.47</v>
      </c>
      <c r="AQ416" s="26">
        <v>164.12</v>
      </c>
      <c r="AR416" s="26">
        <v>617.29</v>
      </c>
      <c r="AS416" s="26">
        <v>522.08000000000004</v>
      </c>
      <c r="AT416" s="26">
        <v>585.42999999999995</v>
      </c>
      <c r="AU416" s="26">
        <v>836.84</v>
      </c>
      <c r="AV416" s="26">
        <v>281.89999999999998</v>
      </c>
      <c r="AW416" s="26">
        <v>404.81</v>
      </c>
      <c r="AX416" s="26">
        <v>2430.63</v>
      </c>
      <c r="AY416" s="26">
        <v>0</v>
      </c>
      <c r="AZ416" s="26">
        <v>921.11</v>
      </c>
      <c r="BA416" s="26">
        <v>632</v>
      </c>
      <c r="BB416" s="26">
        <v>484.91</v>
      </c>
      <c r="BC416" s="26">
        <v>179.87</v>
      </c>
      <c r="BD416" s="26">
        <v>0.77</v>
      </c>
      <c r="BE416" s="26">
        <v>0.24</v>
      </c>
      <c r="BF416" s="26">
        <v>0.18</v>
      </c>
      <c r="BG416" s="26">
        <v>0.43</v>
      </c>
      <c r="BH416" s="26">
        <v>0.54</v>
      </c>
      <c r="BI416" s="26">
        <v>1.99</v>
      </c>
      <c r="BJ416" s="26">
        <v>0.04</v>
      </c>
      <c r="BK416" s="26">
        <v>5.07</v>
      </c>
      <c r="BL416" s="26">
        <v>0.03</v>
      </c>
      <c r="BM416" s="26">
        <v>1.73</v>
      </c>
      <c r="BN416" s="26">
        <v>0.08</v>
      </c>
      <c r="BO416" s="26">
        <v>0</v>
      </c>
      <c r="BP416" s="26">
        <v>0</v>
      </c>
      <c r="BQ416" s="26">
        <v>0</v>
      </c>
      <c r="BR416" s="26">
        <v>0.6</v>
      </c>
      <c r="BS416" s="26">
        <v>5.0199999999999996</v>
      </c>
      <c r="BT416" s="26">
        <v>0.01</v>
      </c>
      <c r="BU416" s="26">
        <v>0</v>
      </c>
      <c r="BV416" s="26">
        <v>0.52</v>
      </c>
      <c r="BW416" s="26">
        <v>0.09</v>
      </c>
      <c r="BX416" s="26">
        <v>0.12</v>
      </c>
      <c r="BY416" s="26">
        <v>0</v>
      </c>
      <c r="BZ416" s="26">
        <v>0</v>
      </c>
      <c r="CA416" s="26">
        <v>0</v>
      </c>
      <c r="CB416" s="26">
        <v>455.49</v>
      </c>
      <c r="CC416" s="25"/>
      <c r="CD416" s="26">
        <f>$I$41/$I$42*100</f>
        <v>15.642436687200547</v>
      </c>
      <c r="CE416" s="26">
        <v>772.82</v>
      </c>
      <c r="CG416" s="26">
        <v>0</v>
      </c>
      <c r="CH416" s="26">
        <v>0</v>
      </c>
      <c r="CI416" s="26">
        <v>0</v>
      </c>
      <c r="CJ416" s="26">
        <v>0</v>
      </c>
      <c r="CK416" s="26">
        <v>0</v>
      </c>
      <c r="CL416" s="26">
        <v>0</v>
      </c>
      <c r="CM416" s="26">
        <v>0</v>
      </c>
      <c r="CN416" s="26">
        <v>0</v>
      </c>
      <c r="CO416" s="26">
        <v>0</v>
      </c>
      <c r="CP416" s="26">
        <v>10.4</v>
      </c>
      <c r="CQ416" s="26">
        <v>1.96</v>
      </c>
    </row>
    <row r="417" spans="1:95" s="26" customFormat="1" ht="14.25" x14ac:dyDescent="0.2">
      <c r="B417" s="24" t="s">
        <v>97</v>
      </c>
      <c r="C417" s="25"/>
      <c r="D417" s="25">
        <v>67.16</v>
      </c>
      <c r="E417" s="25">
        <v>36.82</v>
      </c>
      <c r="F417" s="25">
        <v>92.91</v>
      </c>
      <c r="G417" s="25">
        <v>2.5299999999999998</v>
      </c>
      <c r="H417" s="25">
        <v>322.81</v>
      </c>
      <c r="I417" s="25">
        <v>2353.48</v>
      </c>
      <c r="J417" s="26">
        <v>40.47</v>
      </c>
      <c r="K417" s="26">
        <v>4.03</v>
      </c>
      <c r="L417" s="26">
        <v>13.42</v>
      </c>
      <c r="M417" s="26">
        <v>0</v>
      </c>
      <c r="N417" s="26">
        <v>171.25</v>
      </c>
      <c r="O417" s="26">
        <v>129.18</v>
      </c>
      <c r="P417" s="26">
        <v>22.39</v>
      </c>
      <c r="Q417" s="26">
        <v>0</v>
      </c>
      <c r="R417" s="26">
        <v>0</v>
      </c>
      <c r="S417" s="26">
        <v>7.82</v>
      </c>
      <c r="T417" s="26">
        <v>22.38</v>
      </c>
      <c r="U417" s="26">
        <v>3464.49</v>
      </c>
      <c r="V417" s="26">
        <v>4436.5</v>
      </c>
      <c r="W417" s="26">
        <v>1011.75</v>
      </c>
      <c r="X417" s="26">
        <v>408.33</v>
      </c>
      <c r="Y417" s="26">
        <v>1645.86</v>
      </c>
      <c r="Z417" s="26">
        <v>23.03</v>
      </c>
      <c r="AA417" s="26">
        <v>522.55999999999995</v>
      </c>
      <c r="AB417" s="26">
        <v>15062.07</v>
      </c>
      <c r="AC417" s="26">
        <v>2279.96</v>
      </c>
      <c r="AD417" s="26">
        <v>8.6</v>
      </c>
      <c r="AE417" s="26">
        <v>1.2</v>
      </c>
      <c r="AF417" s="26">
        <v>1.91</v>
      </c>
      <c r="AG417" s="26">
        <v>16.149999999999999</v>
      </c>
      <c r="AH417" s="26">
        <v>35.67</v>
      </c>
      <c r="AI417" s="26">
        <v>73.62</v>
      </c>
      <c r="AJ417" s="26">
        <v>0.4</v>
      </c>
      <c r="AK417" s="26">
        <v>2901.18</v>
      </c>
      <c r="AL417" s="26">
        <v>2386.58</v>
      </c>
      <c r="AM417" s="26">
        <v>4581.3900000000003</v>
      </c>
      <c r="AN417" s="26">
        <v>3545.1</v>
      </c>
      <c r="AO417" s="26">
        <v>1250.78</v>
      </c>
      <c r="AP417" s="26">
        <v>2180.06</v>
      </c>
      <c r="AQ417" s="26">
        <v>694.99</v>
      </c>
      <c r="AR417" s="26">
        <v>2599.7800000000002</v>
      </c>
      <c r="AS417" s="26">
        <v>3058.27</v>
      </c>
      <c r="AT417" s="26">
        <v>2911</v>
      </c>
      <c r="AU417" s="26">
        <v>4820.21</v>
      </c>
      <c r="AV417" s="26">
        <v>1639.04</v>
      </c>
      <c r="AW417" s="26">
        <v>2299.66</v>
      </c>
      <c r="AX417" s="26">
        <v>10322.85</v>
      </c>
      <c r="AY417" s="26">
        <v>384.25</v>
      </c>
      <c r="AZ417" s="26">
        <v>2955.15</v>
      </c>
      <c r="BA417" s="26">
        <v>2747.85</v>
      </c>
      <c r="BB417" s="26">
        <v>1960.03</v>
      </c>
      <c r="BC417" s="26">
        <v>884.46</v>
      </c>
      <c r="BD417" s="26">
        <v>1.29</v>
      </c>
      <c r="BE417" s="26">
        <v>0.36</v>
      </c>
      <c r="BF417" s="26">
        <v>0.28000000000000003</v>
      </c>
      <c r="BG417" s="26">
        <v>0.69</v>
      </c>
      <c r="BH417" s="26">
        <v>0.87</v>
      </c>
      <c r="BI417" s="26">
        <v>3.1</v>
      </c>
      <c r="BJ417" s="26">
        <v>0.04</v>
      </c>
      <c r="BK417" s="26">
        <v>8.9700000000000006</v>
      </c>
      <c r="BL417" s="26">
        <v>0.03</v>
      </c>
      <c r="BM417" s="26">
        <v>3</v>
      </c>
      <c r="BN417" s="26">
        <v>0.14000000000000001</v>
      </c>
      <c r="BO417" s="26">
        <v>0.03</v>
      </c>
      <c r="BP417" s="26">
        <v>0</v>
      </c>
      <c r="BQ417" s="26">
        <v>0.12</v>
      </c>
      <c r="BR417" s="26">
        <v>1.01</v>
      </c>
      <c r="BS417" s="26">
        <v>9.65</v>
      </c>
      <c r="BT417" s="26">
        <v>0.01</v>
      </c>
      <c r="BU417" s="26">
        <v>0</v>
      </c>
      <c r="BV417" s="26">
        <v>4.53</v>
      </c>
      <c r="BW417" s="26">
        <v>0.15</v>
      </c>
      <c r="BX417" s="26">
        <v>0.12</v>
      </c>
      <c r="BY417" s="26">
        <v>0</v>
      </c>
      <c r="BZ417" s="26">
        <v>0</v>
      </c>
      <c r="CA417" s="26">
        <v>0</v>
      </c>
      <c r="CB417" s="26">
        <v>2192.59</v>
      </c>
      <c r="CC417" s="25"/>
      <c r="CE417" s="26">
        <v>3032.91</v>
      </c>
      <c r="CG417" s="26">
        <v>0</v>
      </c>
      <c r="CH417" s="26">
        <v>0</v>
      </c>
      <c r="CI417" s="26">
        <v>0</v>
      </c>
      <c r="CJ417" s="26">
        <v>0</v>
      </c>
      <c r="CK417" s="26">
        <v>0</v>
      </c>
      <c r="CL417" s="26">
        <v>0</v>
      </c>
      <c r="CM417" s="26">
        <v>0</v>
      </c>
      <c r="CN417" s="26">
        <v>0</v>
      </c>
      <c r="CO417" s="26">
        <v>0</v>
      </c>
      <c r="CP417" s="26">
        <v>47.67</v>
      </c>
      <c r="CQ417" s="26">
        <v>6.11</v>
      </c>
    </row>
    <row r="418" spans="1:95" x14ac:dyDescent="0.25">
      <c r="C418" s="10"/>
      <c r="D418" s="10"/>
      <c r="E418" s="10"/>
      <c r="F418" s="10"/>
      <c r="G418" s="10"/>
      <c r="H418" s="10"/>
      <c r="I418" s="10"/>
    </row>
    <row r="419" spans="1:95" s="7" customFormat="1" x14ac:dyDescent="0.25">
      <c r="A419" s="8"/>
      <c r="B419" s="8" t="s">
        <v>286</v>
      </c>
      <c r="C419" s="8"/>
      <c r="D419" s="9"/>
      <c r="E419" s="8"/>
      <c r="F419" s="8"/>
      <c r="G419" s="8"/>
      <c r="H419" s="8"/>
      <c r="I419" s="8"/>
    </row>
    <row r="420" spans="1:95" hidden="1" x14ac:dyDescent="0.25">
      <c r="B420" s="1"/>
      <c r="CC420" s="1"/>
    </row>
    <row r="421" spans="1:95" x14ac:dyDescent="0.25">
      <c r="B421" s="2"/>
      <c r="C421" s="6"/>
      <c r="D421" s="3"/>
      <c r="E421" s="3"/>
      <c r="F421" s="3"/>
      <c r="G421" s="3"/>
      <c r="H421" s="3"/>
      <c r="I421" s="3"/>
      <c r="CC421" s="1"/>
    </row>
    <row r="422" spans="1:95" ht="7.5" customHeight="1" x14ac:dyDescent="0.25">
      <c r="B422" s="1"/>
      <c r="CC422" s="1"/>
    </row>
    <row r="423" spans="1:95" hidden="1" x14ac:dyDescent="0.25">
      <c r="B423" s="1"/>
      <c r="CC423" s="1"/>
    </row>
    <row r="424" spans="1:95" s="5" customFormat="1" ht="14.25" customHeight="1" x14ac:dyDescent="0.25">
      <c r="A424" s="40" t="s">
        <v>76</v>
      </c>
      <c r="B424" s="36" t="s">
        <v>0</v>
      </c>
      <c r="C424" s="36" t="s">
        <v>6</v>
      </c>
      <c r="D424" s="36" t="s">
        <v>2</v>
      </c>
      <c r="E424" s="36"/>
      <c r="F424" s="36" t="s">
        <v>9</v>
      </c>
      <c r="G424" s="36"/>
      <c r="H424" s="36" t="s">
        <v>8</v>
      </c>
      <c r="I424" s="37" t="s">
        <v>5</v>
      </c>
      <c r="J424" s="5" t="s">
        <v>10</v>
      </c>
      <c r="K424" s="5" t="s">
        <v>11</v>
      </c>
      <c r="L424" s="5" t="s">
        <v>74</v>
      </c>
      <c r="M424" s="5" t="s">
        <v>12</v>
      </c>
      <c r="N424" s="5" t="s">
        <v>13</v>
      </c>
      <c r="O424" s="5" t="s">
        <v>14</v>
      </c>
      <c r="P424" s="5" t="s">
        <v>15</v>
      </c>
      <c r="Q424" s="5" t="s">
        <v>16</v>
      </c>
      <c r="R424" s="5" t="s">
        <v>17</v>
      </c>
      <c r="S424" s="5" t="s">
        <v>18</v>
      </c>
      <c r="T424" s="5" t="s">
        <v>19</v>
      </c>
      <c r="U424" s="5" t="s">
        <v>20</v>
      </c>
      <c r="V424" s="5" t="s">
        <v>21</v>
      </c>
      <c r="W424" s="33" t="s">
        <v>75</v>
      </c>
      <c r="X424" s="33"/>
      <c r="Y424" s="33"/>
      <c r="Z424" s="33"/>
      <c r="AA424" s="34" t="s">
        <v>77</v>
      </c>
      <c r="AB424" s="34"/>
      <c r="AC424" s="34"/>
      <c r="AD424" s="34"/>
      <c r="AE424" s="34"/>
      <c r="AF424" s="34"/>
      <c r="AG424" s="34"/>
      <c r="AH424" s="34"/>
      <c r="AI424" s="35"/>
      <c r="AJ424" s="5" t="s">
        <v>30</v>
      </c>
      <c r="AK424" s="5" t="s">
        <v>31</v>
      </c>
      <c r="AL424" s="5" t="s">
        <v>32</v>
      </c>
      <c r="AM424" s="5" t="s">
        <v>33</v>
      </c>
      <c r="AN424" s="5" t="s">
        <v>34</v>
      </c>
      <c r="AO424" s="5" t="s">
        <v>35</v>
      </c>
      <c r="AP424" s="5" t="s">
        <v>36</v>
      </c>
      <c r="AQ424" s="5" t="s">
        <v>37</v>
      </c>
      <c r="AR424" s="5" t="s">
        <v>38</v>
      </c>
      <c r="AS424" s="5" t="s">
        <v>39</v>
      </c>
      <c r="AT424" s="5" t="s">
        <v>40</v>
      </c>
      <c r="AU424" s="5" t="s">
        <v>41</v>
      </c>
      <c r="AV424" s="5" t="s">
        <v>42</v>
      </c>
      <c r="AW424" s="5" t="s">
        <v>43</v>
      </c>
      <c r="AX424" s="5" t="s">
        <v>44</v>
      </c>
      <c r="AY424" s="5" t="s">
        <v>45</v>
      </c>
      <c r="AZ424" s="5" t="s">
        <v>46</v>
      </c>
      <c r="BA424" s="5" t="s">
        <v>47</v>
      </c>
      <c r="BB424" s="5" t="s">
        <v>48</v>
      </c>
      <c r="BC424" s="5" t="s">
        <v>49</v>
      </c>
      <c r="BD424" s="5" t="s">
        <v>50</v>
      </c>
      <c r="BE424" s="5" t="s">
        <v>51</v>
      </c>
      <c r="BF424" s="5" t="s">
        <v>52</v>
      </c>
      <c r="BG424" s="5" t="s">
        <v>53</v>
      </c>
      <c r="BH424" s="5" t="s">
        <v>54</v>
      </c>
      <c r="BI424" s="5" t="s">
        <v>55</v>
      </c>
      <c r="BJ424" s="5" t="s">
        <v>56</v>
      </c>
      <c r="BK424" s="5" t="s">
        <v>57</v>
      </c>
      <c r="BL424" s="5" t="s">
        <v>58</v>
      </c>
      <c r="BM424" s="5" t="s">
        <v>59</v>
      </c>
      <c r="BN424" s="5" t="s">
        <v>60</v>
      </c>
      <c r="BO424" s="5" t="s">
        <v>61</v>
      </c>
      <c r="BP424" s="5" t="s">
        <v>62</v>
      </c>
      <c r="BQ424" s="5" t="s">
        <v>63</v>
      </c>
      <c r="BR424" s="5" t="s">
        <v>64</v>
      </c>
      <c r="BS424" s="5" t="s">
        <v>65</v>
      </c>
      <c r="BT424" s="5" t="s">
        <v>66</v>
      </c>
      <c r="BU424" s="5" t="s">
        <v>67</v>
      </c>
      <c r="BV424" s="5" t="s">
        <v>68</v>
      </c>
      <c r="BW424" s="5" t="s">
        <v>69</v>
      </c>
      <c r="BX424" s="5" t="s">
        <v>70</v>
      </c>
      <c r="BY424" s="5" t="s">
        <v>71</v>
      </c>
      <c r="BZ424" s="5" t="s">
        <v>72</v>
      </c>
      <c r="CA424" s="5" t="s">
        <v>73</v>
      </c>
      <c r="CB424" s="13"/>
      <c r="CC424" s="31"/>
    </row>
    <row r="425" spans="1:95" s="5" customFormat="1" ht="15.75" customHeight="1" x14ac:dyDescent="0.25">
      <c r="A425" s="41"/>
      <c r="B425" s="36"/>
      <c r="C425" s="36"/>
      <c r="D425" s="28" t="s">
        <v>1</v>
      </c>
      <c r="E425" s="28" t="s">
        <v>3</v>
      </c>
      <c r="F425" s="28" t="s">
        <v>1</v>
      </c>
      <c r="G425" s="28" t="s">
        <v>4</v>
      </c>
      <c r="H425" s="36"/>
      <c r="I425" s="38"/>
      <c r="W425" s="29" t="s">
        <v>22</v>
      </c>
      <c r="X425" s="29" t="s">
        <v>23</v>
      </c>
      <c r="Y425" s="29" t="s">
        <v>24</v>
      </c>
      <c r="Z425" s="29" t="s">
        <v>25</v>
      </c>
      <c r="AA425" s="29" t="s">
        <v>82</v>
      </c>
      <c r="AB425" s="29" t="s">
        <v>26</v>
      </c>
      <c r="AC425" s="29" t="s">
        <v>78</v>
      </c>
      <c r="AD425" s="29" t="s">
        <v>79</v>
      </c>
      <c r="AE425" s="29" t="s">
        <v>80</v>
      </c>
      <c r="AF425" s="29" t="s">
        <v>27</v>
      </c>
      <c r="AG425" s="29" t="s">
        <v>28</v>
      </c>
      <c r="AH425" s="29" t="s">
        <v>29</v>
      </c>
      <c r="AI425" s="30" t="s">
        <v>81</v>
      </c>
      <c r="CB425" s="13"/>
      <c r="CC425" s="32"/>
    </row>
    <row r="426" spans="1:95" s="5" customFormat="1" ht="15" x14ac:dyDescent="0.25">
      <c r="B426" s="17" t="s">
        <v>83</v>
      </c>
      <c r="C426" s="11"/>
      <c r="D426" s="11"/>
      <c r="E426" s="11"/>
      <c r="F426" s="11"/>
      <c r="G426" s="11"/>
      <c r="H426" s="11"/>
      <c r="I426" s="11"/>
      <c r="CC426" s="11"/>
    </row>
    <row r="427" spans="1:95" s="21" customFormat="1" ht="15" x14ac:dyDescent="0.25">
      <c r="A427" s="21" t="s">
        <v>287</v>
      </c>
      <c r="B427" s="22" t="s">
        <v>288</v>
      </c>
      <c r="C427" s="23" t="str">
        <f>"180"</f>
        <v>180</v>
      </c>
      <c r="D427" s="23">
        <v>8.08</v>
      </c>
      <c r="E427" s="23">
        <v>3.69</v>
      </c>
      <c r="F427" s="23">
        <v>3.57</v>
      </c>
      <c r="G427" s="23">
        <v>0.38</v>
      </c>
      <c r="H427" s="23">
        <v>56.12</v>
      </c>
      <c r="I427" s="23">
        <v>282.16051832054524</v>
      </c>
      <c r="J427" s="21">
        <v>2.33</v>
      </c>
      <c r="K427" s="21">
        <v>0</v>
      </c>
      <c r="L427" s="21">
        <v>0</v>
      </c>
      <c r="M427" s="21">
        <v>0</v>
      </c>
      <c r="N427" s="21">
        <v>27.9</v>
      </c>
      <c r="O427" s="21">
        <v>26.15</v>
      </c>
      <c r="P427" s="21">
        <v>2.0699999999999998</v>
      </c>
      <c r="Q427" s="21">
        <v>0</v>
      </c>
      <c r="R427" s="21">
        <v>0</v>
      </c>
      <c r="S427" s="21">
        <v>0.13</v>
      </c>
      <c r="T427" s="21">
        <v>2.66</v>
      </c>
      <c r="U427" s="21">
        <v>372.79</v>
      </c>
      <c r="V427" s="21">
        <v>238.23</v>
      </c>
      <c r="W427" s="21">
        <v>161.79</v>
      </c>
      <c r="X427" s="21">
        <v>24.12</v>
      </c>
      <c r="Y427" s="21">
        <v>140.15</v>
      </c>
      <c r="Z427" s="21">
        <v>0.54</v>
      </c>
      <c r="AA427" s="21">
        <v>25.98</v>
      </c>
      <c r="AB427" s="21">
        <v>11.69</v>
      </c>
      <c r="AC427" s="21">
        <v>29.16</v>
      </c>
      <c r="AD427" s="21">
        <v>0.6</v>
      </c>
      <c r="AE427" s="21">
        <v>0.09</v>
      </c>
      <c r="AF427" s="21">
        <v>0.19</v>
      </c>
      <c r="AG427" s="21">
        <v>0.51</v>
      </c>
      <c r="AH427" s="21">
        <v>2.2599999999999998</v>
      </c>
      <c r="AI427" s="21">
        <v>0.68</v>
      </c>
      <c r="AJ427" s="21">
        <v>0</v>
      </c>
      <c r="AK427" s="21">
        <v>187.51</v>
      </c>
      <c r="AL427" s="21">
        <v>172.2</v>
      </c>
      <c r="AM427" s="21">
        <v>309.97000000000003</v>
      </c>
      <c r="AN427" s="21">
        <v>97.58</v>
      </c>
      <c r="AO427" s="21">
        <v>59.31</v>
      </c>
      <c r="AP427" s="21">
        <v>120.54</v>
      </c>
      <c r="AQ427" s="21">
        <v>42.09</v>
      </c>
      <c r="AR427" s="21">
        <v>206.64</v>
      </c>
      <c r="AS427" s="21">
        <v>130.11000000000001</v>
      </c>
      <c r="AT427" s="21">
        <v>179.86</v>
      </c>
      <c r="AU427" s="21">
        <v>145.41999999999999</v>
      </c>
      <c r="AV427" s="21">
        <v>80.36</v>
      </c>
      <c r="AW427" s="21">
        <v>139.68</v>
      </c>
      <c r="AX427" s="21">
        <v>1224.56</v>
      </c>
      <c r="AY427" s="21">
        <v>0</v>
      </c>
      <c r="AZ427" s="21">
        <v>397.98</v>
      </c>
      <c r="BA427" s="21">
        <v>202.82</v>
      </c>
      <c r="BB427" s="21">
        <v>103.32</v>
      </c>
      <c r="BC427" s="21">
        <v>84.19</v>
      </c>
      <c r="BD427" s="21">
        <v>0</v>
      </c>
      <c r="BE427" s="21">
        <v>0</v>
      </c>
      <c r="BF427" s="21">
        <v>0</v>
      </c>
      <c r="BG427" s="21">
        <v>0</v>
      </c>
      <c r="BH427" s="21">
        <v>0</v>
      </c>
      <c r="BI427" s="21">
        <v>0</v>
      </c>
      <c r="BJ427" s="21">
        <v>0</v>
      </c>
      <c r="BK427" s="21">
        <v>0</v>
      </c>
      <c r="BL427" s="21">
        <v>0</v>
      </c>
      <c r="BM427" s="21">
        <v>0</v>
      </c>
      <c r="BN427" s="21">
        <v>0</v>
      </c>
      <c r="BO427" s="21">
        <v>0</v>
      </c>
      <c r="BP427" s="21">
        <v>0</v>
      </c>
      <c r="BQ427" s="21">
        <v>0</v>
      </c>
      <c r="BR427" s="21">
        <v>0</v>
      </c>
      <c r="BS427" s="21">
        <v>0</v>
      </c>
      <c r="BT427" s="21">
        <v>0</v>
      </c>
      <c r="BU427" s="21">
        <v>0</v>
      </c>
      <c r="BV427" s="21">
        <v>0</v>
      </c>
      <c r="BW427" s="21">
        <v>0</v>
      </c>
      <c r="BX427" s="21">
        <v>0</v>
      </c>
      <c r="BY427" s="21">
        <v>0</v>
      </c>
      <c r="BZ427" s="21">
        <v>0</v>
      </c>
      <c r="CA427" s="21">
        <v>0</v>
      </c>
      <c r="CB427" s="21">
        <v>143.15</v>
      </c>
      <c r="CC427" s="23"/>
      <c r="CE427" s="21">
        <v>27.93</v>
      </c>
      <c r="CG427" s="21">
        <v>0</v>
      </c>
      <c r="CH427" s="21">
        <v>0</v>
      </c>
      <c r="CI427" s="21">
        <v>0</v>
      </c>
      <c r="CJ427" s="21">
        <v>0</v>
      </c>
      <c r="CK427" s="21">
        <v>0</v>
      </c>
      <c r="CL427" s="21">
        <v>0</v>
      </c>
      <c r="CM427" s="21">
        <v>0</v>
      </c>
      <c r="CN427" s="21">
        <v>0</v>
      </c>
      <c r="CO427" s="21">
        <v>0</v>
      </c>
      <c r="CP427" s="21">
        <v>5.15</v>
      </c>
      <c r="CQ427" s="21">
        <v>0.82</v>
      </c>
    </row>
    <row r="428" spans="1:95" s="21" customFormat="1" ht="15" x14ac:dyDescent="0.25">
      <c r="A428" s="21" t="s">
        <v>100</v>
      </c>
      <c r="B428" s="22" t="s">
        <v>84</v>
      </c>
      <c r="C428" s="23" t="str">
        <f>"5"</f>
        <v>5</v>
      </c>
      <c r="D428" s="23">
        <v>0.03</v>
      </c>
      <c r="E428" s="23">
        <v>0.03</v>
      </c>
      <c r="F428" s="23">
        <v>3.63</v>
      </c>
      <c r="G428" s="23">
        <v>0</v>
      </c>
      <c r="H428" s="23">
        <v>0.04</v>
      </c>
      <c r="I428" s="23">
        <v>32.877000000000002</v>
      </c>
      <c r="J428" s="21">
        <v>2.68</v>
      </c>
      <c r="K428" s="21">
        <v>0.13</v>
      </c>
      <c r="L428" s="21">
        <v>0</v>
      </c>
      <c r="M428" s="21">
        <v>0</v>
      </c>
      <c r="N428" s="21">
        <v>0.04</v>
      </c>
      <c r="O428" s="21">
        <v>0</v>
      </c>
      <c r="P428" s="21">
        <v>0</v>
      </c>
      <c r="Q428" s="21">
        <v>0</v>
      </c>
      <c r="R428" s="21">
        <v>0</v>
      </c>
      <c r="S428" s="21">
        <v>0</v>
      </c>
      <c r="T428" s="21">
        <v>0.01</v>
      </c>
      <c r="U428" s="21">
        <v>0.35</v>
      </c>
      <c r="V428" s="21">
        <v>0.75</v>
      </c>
      <c r="W428" s="21">
        <v>0.6</v>
      </c>
      <c r="X428" s="21">
        <v>0</v>
      </c>
      <c r="Y428" s="21">
        <v>0.95</v>
      </c>
      <c r="Z428" s="21">
        <v>0.01</v>
      </c>
      <c r="AA428" s="21">
        <v>29.5</v>
      </c>
      <c r="AB428" s="21">
        <v>19</v>
      </c>
      <c r="AC428" s="21">
        <v>32.65</v>
      </c>
      <c r="AD428" s="21">
        <v>0.05</v>
      </c>
      <c r="AE428" s="21">
        <v>0</v>
      </c>
      <c r="AF428" s="21">
        <v>0.01</v>
      </c>
      <c r="AG428" s="21">
        <v>0</v>
      </c>
      <c r="AH428" s="21">
        <v>0.01</v>
      </c>
      <c r="AI428" s="21">
        <v>0</v>
      </c>
      <c r="AJ428" s="21">
        <v>0</v>
      </c>
      <c r="AK428" s="21">
        <v>1.3</v>
      </c>
      <c r="AL428" s="21">
        <v>1.25</v>
      </c>
      <c r="AM428" s="21">
        <v>2.35</v>
      </c>
      <c r="AN428" s="21">
        <v>1.4</v>
      </c>
      <c r="AO428" s="21">
        <v>0.55000000000000004</v>
      </c>
      <c r="AP428" s="21">
        <v>1.5</v>
      </c>
      <c r="AQ428" s="21">
        <v>1.35</v>
      </c>
      <c r="AR428" s="21">
        <v>1.3</v>
      </c>
      <c r="AS428" s="21">
        <v>1.1000000000000001</v>
      </c>
      <c r="AT428" s="21">
        <v>0.8</v>
      </c>
      <c r="AU428" s="21">
        <v>1.8</v>
      </c>
      <c r="AV428" s="21">
        <v>1.1000000000000001</v>
      </c>
      <c r="AW428" s="21">
        <v>0.75</v>
      </c>
      <c r="AX428" s="21">
        <v>4.45</v>
      </c>
      <c r="AY428" s="21">
        <v>0</v>
      </c>
      <c r="AZ428" s="21">
        <v>1.5</v>
      </c>
      <c r="BA428" s="21">
        <v>1.7</v>
      </c>
      <c r="BB428" s="21">
        <v>1.3</v>
      </c>
      <c r="BC428" s="21">
        <v>0.3</v>
      </c>
      <c r="BD428" s="21">
        <v>0.19</v>
      </c>
      <c r="BE428" s="21">
        <v>0.04</v>
      </c>
      <c r="BF428" s="21">
        <v>0.04</v>
      </c>
      <c r="BG428" s="21">
        <v>0.09</v>
      </c>
      <c r="BH428" s="21">
        <v>0.12</v>
      </c>
      <c r="BI428" s="21">
        <v>0.39</v>
      </c>
      <c r="BJ428" s="21">
        <v>0</v>
      </c>
      <c r="BK428" s="21">
        <v>1.23</v>
      </c>
      <c r="BL428" s="21">
        <v>0</v>
      </c>
      <c r="BM428" s="21">
        <v>0.38</v>
      </c>
      <c r="BN428" s="21">
        <v>0</v>
      </c>
      <c r="BO428" s="21">
        <v>0</v>
      </c>
      <c r="BP428" s="21">
        <v>0</v>
      </c>
      <c r="BQ428" s="21">
        <v>0.04</v>
      </c>
      <c r="BR428" s="21">
        <v>0.14000000000000001</v>
      </c>
      <c r="BS428" s="21">
        <v>1.1399999999999999</v>
      </c>
      <c r="BT428" s="21">
        <v>0</v>
      </c>
      <c r="BU428" s="21">
        <v>0</v>
      </c>
      <c r="BV428" s="21">
        <v>0.04</v>
      </c>
      <c r="BW428" s="21">
        <v>0</v>
      </c>
      <c r="BX428" s="21">
        <v>0</v>
      </c>
      <c r="BY428" s="21">
        <v>0</v>
      </c>
      <c r="BZ428" s="21">
        <v>0</v>
      </c>
      <c r="CA428" s="21">
        <v>0</v>
      </c>
      <c r="CB428" s="21">
        <v>0.8</v>
      </c>
      <c r="CC428" s="23"/>
      <c r="CE428" s="21">
        <v>32.67</v>
      </c>
      <c r="CG428" s="21">
        <v>0</v>
      </c>
      <c r="CH428" s="21">
        <v>0</v>
      </c>
      <c r="CI428" s="21">
        <v>0</v>
      </c>
      <c r="CJ428" s="21">
        <v>0</v>
      </c>
      <c r="CK428" s="21">
        <v>0</v>
      </c>
      <c r="CL428" s="21">
        <v>0</v>
      </c>
      <c r="CM428" s="21">
        <v>0</v>
      </c>
      <c r="CN428" s="21">
        <v>0</v>
      </c>
      <c r="CO428" s="21">
        <v>0</v>
      </c>
      <c r="CP428" s="21">
        <v>0</v>
      </c>
      <c r="CQ428" s="21">
        <v>0</v>
      </c>
    </row>
    <row r="429" spans="1:95" s="21" customFormat="1" ht="15" x14ac:dyDescent="0.25">
      <c r="A429" s="21" t="s">
        <v>103</v>
      </c>
      <c r="B429" s="22" t="s">
        <v>289</v>
      </c>
      <c r="C429" s="23" t="str">
        <f>"200"</f>
        <v>200</v>
      </c>
      <c r="D429" s="23">
        <v>2.95</v>
      </c>
      <c r="E429" s="23">
        <v>2.9</v>
      </c>
      <c r="F429" s="23">
        <v>2.2000000000000002</v>
      </c>
      <c r="G429" s="23">
        <v>0</v>
      </c>
      <c r="H429" s="23">
        <v>16.04</v>
      </c>
      <c r="I429" s="23">
        <v>92.864024000000001</v>
      </c>
      <c r="J429" s="21">
        <v>1.7</v>
      </c>
      <c r="K429" s="21">
        <v>0</v>
      </c>
      <c r="L429" s="21">
        <v>0</v>
      </c>
      <c r="M429" s="21">
        <v>0</v>
      </c>
      <c r="N429" s="21">
        <v>16.04</v>
      </c>
      <c r="O429" s="21">
        <v>0</v>
      </c>
      <c r="P429" s="21">
        <v>0</v>
      </c>
      <c r="Q429" s="21">
        <v>0</v>
      </c>
      <c r="R429" s="21">
        <v>0</v>
      </c>
      <c r="S429" s="21">
        <v>0.1</v>
      </c>
      <c r="T429" s="21">
        <v>0.71</v>
      </c>
      <c r="U429" s="21">
        <v>50.1</v>
      </c>
      <c r="V429" s="21">
        <v>128.74</v>
      </c>
      <c r="W429" s="21">
        <v>105.86</v>
      </c>
      <c r="X429" s="21">
        <v>12.18</v>
      </c>
      <c r="Y429" s="21">
        <v>78.3</v>
      </c>
      <c r="Z429" s="21">
        <v>0.11</v>
      </c>
      <c r="AA429" s="21">
        <v>12</v>
      </c>
      <c r="AB429" s="21">
        <v>8</v>
      </c>
      <c r="AC429" s="21">
        <v>22</v>
      </c>
      <c r="AD429" s="21">
        <v>0</v>
      </c>
      <c r="AE429" s="21">
        <v>0.03</v>
      </c>
      <c r="AF429" s="21">
        <v>0.12</v>
      </c>
      <c r="AG429" s="21">
        <v>0.1</v>
      </c>
      <c r="AH429" s="21">
        <v>0.8</v>
      </c>
      <c r="AI429" s="21">
        <v>0.52</v>
      </c>
      <c r="AJ429" s="21">
        <v>0</v>
      </c>
      <c r="AK429" s="21">
        <v>0</v>
      </c>
      <c r="AL429" s="21">
        <v>0</v>
      </c>
      <c r="AM429" s="21">
        <v>0</v>
      </c>
      <c r="AN429" s="21">
        <v>0</v>
      </c>
      <c r="AO429" s="21">
        <v>0</v>
      </c>
      <c r="AP429" s="21">
        <v>0</v>
      </c>
      <c r="AQ429" s="21">
        <v>0</v>
      </c>
      <c r="AR429" s="21">
        <v>0</v>
      </c>
      <c r="AS429" s="21">
        <v>0</v>
      </c>
      <c r="AT429" s="21">
        <v>0</v>
      </c>
      <c r="AU429" s="21">
        <v>0</v>
      </c>
      <c r="AV429" s="21">
        <v>0</v>
      </c>
      <c r="AW429" s="21">
        <v>0</v>
      </c>
      <c r="AX429" s="21">
        <v>0</v>
      </c>
      <c r="AY429" s="21">
        <v>0</v>
      </c>
      <c r="AZ429" s="21">
        <v>0</v>
      </c>
      <c r="BA429" s="21">
        <v>0</v>
      </c>
      <c r="BB429" s="21">
        <v>0</v>
      </c>
      <c r="BC429" s="21">
        <v>0</v>
      </c>
      <c r="BD429" s="21">
        <v>0</v>
      </c>
      <c r="BE429" s="21">
        <v>0</v>
      </c>
      <c r="BF429" s="21">
        <v>0</v>
      </c>
      <c r="BG429" s="21">
        <v>0</v>
      </c>
      <c r="BH429" s="21">
        <v>0</v>
      </c>
      <c r="BI429" s="21">
        <v>0</v>
      </c>
      <c r="BJ429" s="21">
        <v>0</v>
      </c>
      <c r="BK429" s="21">
        <v>0</v>
      </c>
      <c r="BL429" s="21">
        <v>0</v>
      </c>
      <c r="BM429" s="21">
        <v>0</v>
      </c>
      <c r="BN429" s="21">
        <v>0</v>
      </c>
      <c r="BO429" s="21">
        <v>0</v>
      </c>
      <c r="BP429" s="21">
        <v>0</v>
      </c>
      <c r="BQ429" s="21">
        <v>0</v>
      </c>
      <c r="BR429" s="21">
        <v>0</v>
      </c>
      <c r="BS429" s="21">
        <v>0</v>
      </c>
      <c r="BT429" s="21">
        <v>0</v>
      </c>
      <c r="BU429" s="21">
        <v>0</v>
      </c>
      <c r="BV429" s="21">
        <v>0</v>
      </c>
      <c r="BW429" s="21">
        <v>0</v>
      </c>
      <c r="BX429" s="21">
        <v>0</v>
      </c>
      <c r="BY429" s="21">
        <v>0</v>
      </c>
      <c r="BZ429" s="21">
        <v>0</v>
      </c>
      <c r="CA429" s="21">
        <v>0</v>
      </c>
      <c r="CB429" s="21">
        <v>199.01</v>
      </c>
      <c r="CC429" s="23"/>
      <c r="CE429" s="21">
        <v>13.33</v>
      </c>
      <c r="CG429" s="21">
        <v>0</v>
      </c>
      <c r="CH429" s="21">
        <v>0</v>
      </c>
      <c r="CI429" s="21">
        <v>0</v>
      </c>
      <c r="CJ429" s="21">
        <v>0</v>
      </c>
      <c r="CK429" s="21">
        <v>0</v>
      </c>
      <c r="CL429" s="21">
        <v>0</v>
      </c>
      <c r="CM429" s="21">
        <v>0</v>
      </c>
      <c r="CN429" s="21">
        <v>0</v>
      </c>
      <c r="CO429" s="21">
        <v>0</v>
      </c>
      <c r="CP429" s="21">
        <v>9</v>
      </c>
      <c r="CQ429" s="21">
        <v>0</v>
      </c>
    </row>
    <row r="430" spans="1:95" s="21" customFormat="1" ht="15" x14ac:dyDescent="0.25">
      <c r="A430" s="21" t="s">
        <v>104</v>
      </c>
      <c r="B430" s="22" t="s">
        <v>129</v>
      </c>
      <c r="C430" s="23" t="str">
        <f>"15"</f>
        <v>15</v>
      </c>
      <c r="D430" s="23">
        <v>0.42</v>
      </c>
      <c r="E430" s="23">
        <v>0</v>
      </c>
      <c r="F430" s="23">
        <v>0.02</v>
      </c>
      <c r="G430" s="23">
        <v>0</v>
      </c>
      <c r="H430" s="23">
        <v>5.53</v>
      </c>
      <c r="I430" s="23">
        <v>24.154799999999998</v>
      </c>
      <c r="J430" s="21">
        <v>0.03</v>
      </c>
      <c r="K430" s="21">
        <v>0</v>
      </c>
      <c r="L430" s="21">
        <v>0</v>
      </c>
      <c r="M430" s="21">
        <v>0</v>
      </c>
      <c r="N430" s="21">
        <v>0.1</v>
      </c>
      <c r="O430" s="21">
        <v>5.19</v>
      </c>
      <c r="P430" s="21">
        <v>0.24</v>
      </c>
      <c r="Q430" s="21">
        <v>0</v>
      </c>
      <c r="R430" s="21">
        <v>0</v>
      </c>
      <c r="S430" s="21">
        <v>0.05</v>
      </c>
      <c r="T430" s="21">
        <v>0.26</v>
      </c>
      <c r="U430" s="21">
        <v>74.849999999999994</v>
      </c>
      <c r="V430" s="21">
        <v>13.95</v>
      </c>
      <c r="W430" s="21">
        <v>3</v>
      </c>
      <c r="X430" s="21">
        <v>2.1</v>
      </c>
      <c r="Y430" s="21">
        <v>9.75</v>
      </c>
      <c r="Z430" s="21">
        <v>0.17</v>
      </c>
      <c r="AA430" s="21">
        <v>0</v>
      </c>
      <c r="AB430" s="21">
        <v>0</v>
      </c>
      <c r="AC430" s="21">
        <v>0</v>
      </c>
      <c r="AD430" s="21">
        <v>0.17</v>
      </c>
      <c r="AE430" s="21">
        <v>0.02</v>
      </c>
      <c r="AF430" s="21">
        <v>0</v>
      </c>
      <c r="AG430" s="21">
        <v>0.14000000000000001</v>
      </c>
      <c r="AH430" s="21">
        <v>0.33</v>
      </c>
      <c r="AI430" s="21">
        <v>0</v>
      </c>
      <c r="AJ430" s="21">
        <v>0</v>
      </c>
      <c r="AK430" s="21">
        <v>52.2</v>
      </c>
      <c r="AL430" s="21">
        <v>47.7</v>
      </c>
      <c r="AM430" s="21">
        <v>89.1</v>
      </c>
      <c r="AN430" s="21">
        <v>28.35</v>
      </c>
      <c r="AO430" s="21">
        <v>17.100000000000001</v>
      </c>
      <c r="AP430" s="21">
        <v>34.65</v>
      </c>
      <c r="AQ430" s="21">
        <v>11.1</v>
      </c>
      <c r="AR430" s="21">
        <v>55.2</v>
      </c>
      <c r="AS430" s="21">
        <v>36.450000000000003</v>
      </c>
      <c r="AT430" s="21">
        <v>44.25</v>
      </c>
      <c r="AU430" s="21">
        <v>37.799999999999997</v>
      </c>
      <c r="AV430" s="21">
        <v>22.2</v>
      </c>
      <c r="AW430" s="21">
        <v>38.700000000000003</v>
      </c>
      <c r="AX430" s="21">
        <v>338.1</v>
      </c>
      <c r="AY430" s="21">
        <v>0</v>
      </c>
      <c r="AZ430" s="21">
        <v>106.35</v>
      </c>
      <c r="BA430" s="21">
        <v>55.2</v>
      </c>
      <c r="BB430" s="21">
        <v>28.05</v>
      </c>
      <c r="BC430" s="21">
        <v>22.05</v>
      </c>
      <c r="BD430" s="21">
        <v>0</v>
      </c>
      <c r="BE430" s="21">
        <v>0</v>
      </c>
      <c r="BF430" s="21">
        <v>0</v>
      </c>
      <c r="BG430" s="21">
        <v>0</v>
      </c>
      <c r="BH430" s="21">
        <v>0</v>
      </c>
      <c r="BI430" s="21">
        <v>0.02</v>
      </c>
      <c r="BJ430" s="21">
        <v>0</v>
      </c>
      <c r="BK430" s="21">
        <v>0</v>
      </c>
      <c r="BL430" s="21">
        <v>0</v>
      </c>
      <c r="BM430" s="21">
        <v>0</v>
      </c>
      <c r="BN430" s="21">
        <v>0.01</v>
      </c>
      <c r="BO430" s="21">
        <v>0</v>
      </c>
      <c r="BP430" s="21">
        <v>0</v>
      </c>
      <c r="BQ430" s="21">
        <v>0</v>
      </c>
      <c r="BR430" s="21">
        <v>0</v>
      </c>
      <c r="BS430" s="21">
        <v>0.01</v>
      </c>
      <c r="BT430" s="21">
        <v>0</v>
      </c>
      <c r="BU430" s="21">
        <v>0</v>
      </c>
      <c r="BV430" s="21">
        <v>0.05</v>
      </c>
      <c r="BW430" s="21">
        <v>0</v>
      </c>
      <c r="BX430" s="21">
        <v>0</v>
      </c>
      <c r="BY430" s="21">
        <v>0</v>
      </c>
      <c r="BZ430" s="21">
        <v>0</v>
      </c>
      <c r="CA430" s="21">
        <v>0</v>
      </c>
      <c r="CB430" s="21">
        <v>5.67</v>
      </c>
      <c r="CC430" s="23"/>
      <c r="CE430" s="21">
        <v>0</v>
      </c>
      <c r="CG430" s="21">
        <v>0</v>
      </c>
      <c r="CH430" s="21">
        <v>0</v>
      </c>
      <c r="CI430" s="21">
        <v>0</v>
      </c>
      <c r="CJ430" s="21">
        <v>0</v>
      </c>
      <c r="CK430" s="21">
        <v>0</v>
      </c>
      <c r="CL430" s="21">
        <v>0</v>
      </c>
      <c r="CM430" s="21">
        <v>0</v>
      </c>
      <c r="CN430" s="21">
        <v>0</v>
      </c>
      <c r="CO430" s="21">
        <v>0</v>
      </c>
      <c r="CP430" s="21">
        <v>0</v>
      </c>
      <c r="CQ430" s="21">
        <v>0</v>
      </c>
    </row>
    <row r="431" spans="1:95" s="18" customFormat="1" ht="15" x14ac:dyDescent="0.25">
      <c r="B431" s="19" t="s">
        <v>137</v>
      </c>
      <c r="C431" s="20" t="str">
        <f>"100"</f>
        <v>100</v>
      </c>
      <c r="D431" s="20">
        <v>0.36</v>
      </c>
      <c r="E431" s="20">
        <v>0</v>
      </c>
      <c r="F431" s="20">
        <v>0.3</v>
      </c>
      <c r="G431" s="20">
        <v>0.3</v>
      </c>
      <c r="H431" s="20">
        <v>11.6</v>
      </c>
      <c r="I431" s="20">
        <v>47.62</v>
      </c>
      <c r="J431" s="18">
        <v>0.1</v>
      </c>
      <c r="K431" s="18">
        <v>0</v>
      </c>
      <c r="L431" s="18">
        <v>0</v>
      </c>
      <c r="M431" s="18">
        <v>0</v>
      </c>
      <c r="N431" s="18">
        <v>9</v>
      </c>
      <c r="O431" s="18">
        <v>0.8</v>
      </c>
      <c r="P431" s="18">
        <v>1.8</v>
      </c>
      <c r="Q431" s="18">
        <v>0</v>
      </c>
      <c r="R431" s="18">
        <v>0</v>
      </c>
      <c r="S431" s="18">
        <v>0.8</v>
      </c>
      <c r="T431" s="18">
        <v>0.5</v>
      </c>
      <c r="U431" s="18">
        <v>15.6</v>
      </c>
      <c r="V431" s="18">
        <v>152.9</v>
      </c>
      <c r="W431" s="18">
        <v>12.8</v>
      </c>
      <c r="X431" s="18">
        <v>6.75</v>
      </c>
      <c r="Y431" s="18">
        <v>7.7</v>
      </c>
      <c r="Z431" s="18">
        <v>1.76</v>
      </c>
      <c r="AA431" s="18">
        <v>0</v>
      </c>
      <c r="AB431" s="18">
        <v>30</v>
      </c>
      <c r="AC431" s="18">
        <v>5</v>
      </c>
      <c r="AD431" s="18">
        <v>0.2</v>
      </c>
      <c r="AE431" s="18">
        <v>0.02</v>
      </c>
      <c r="AF431" s="18">
        <v>0.01</v>
      </c>
      <c r="AG431" s="18">
        <v>0.24</v>
      </c>
      <c r="AH431" s="18">
        <v>0.4</v>
      </c>
      <c r="AI431" s="18">
        <v>3</v>
      </c>
      <c r="AJ431" s="18">
        <v>0</v>
      </c>
      <c r="AK431" s="18">
        <v>10.8</v>
      </c>
      <c r="AL431" s="18">
        <v>11.7</v>
      </c>
      <c r="AM431" s="18">
        <v>17.100000000000001</v>
      </c>
      <c r="AN431" s="18">
        <v>16.2</v>
      </c>
      <c r="AO431" s="18">
        <v>2.7</v>
      </c>
      <c r="AP431" s="18">
        <v>9.9</v>
      </c>
      <c r="AQ431" s="18">
        <v>2.7</v>
      </c>
      <c r="AR431" s="18">
        <v>8.1</v>
      </c>
      <c r="AS431" s="18">
        <v>15.3</v>
      </c>
      <c r="AT431" s="18">
        <v>9</v>
      </c>
      <c r="AU431" s="18">
        <v>70.2</v>
      </c>
      <c r="AV431" s="18">
        <v>6.3</v>
      </c>
      <c r="AW431" s="18">
        <v>12.6</v>
      </c>
      <c r="AX431" s="18">
        <v>37.799999999999997</v>
      </c>
      <c r="AY431" s="18">
        <v>0</v>
      </c>
      <c r="AZ431" s="18">
        <v>11.7</v>
      </c>
      <c r="BA431" s="18">
        <v>14.4</v>
      </c>
      <c r="BB431" s="18">
        <v>5.4</v>
      </c>
      <c r="BC431" s="18">
        <v>4.5</v>
      </c>
      <c r="BD431" s="18">
        <v>0</v>
      </c>
      <c r="BE431" s="18">
        <v>0</v>
      </c>
      <c r="BF431" s="18">
        <v>0</v>
      </c>
      <c r="BG431" s="18">
        <v>0</v>
      </c>
      <c r="BH431" s="18">
        <v>0</v>
      </c>
      <c r="BI431" s="18">
        <v>0</v>
      </c>
      <c r="BJ431" s="18">
        <v>0</v>
      </c>
      <c r="BK431" s="18">
        <v>0</v>
      </c>
      <c r="BL431" s="18">
        <v>0</v>
      </c>
      <c r="BM431" s="18">
        <v>0</v>
      </c>
      <c r="BN431" s="18">
        <v>0</v>
      </c>
      <c r="BO431" s="18">
        <v>0</v>
      </c>
      <c r="BP431" s="18">
        <v>0</v>
      </c>
      <c r="BQ431" s="18">
        <v>0</v>
      </c>
      <c r="BR431" s="18">
        <v>0</v>
      </c>
      <c r="BS431" s="18">
        <v>0</v>
      </c>
      <c r="BT431" s="18">
        <v>0</v>
      </c>
      <c r="BU431" s="18">
        <v>0</v>
      </c>
      <c r="BV431" s="18">
        <v>0</v>
      </c>
      <c r="BW431" s="18">
        <v>0</v>
      </c>
      <c r="BX431" s="18">
        <v>0</v>
      </c>
      <c r="BY431" s="18">
        <v>0</v>
      </c>
      <c r="BZ431" s="18">
        <v>0</v>
      </c>
      <c r="CA431" s="18">
        <v>0</v>
      </c>
      <c r="CB431" s="18">
        <v>86.3</v>
      </c>
      <c r="CC431" s="20"/>
      <c r="CE431" s="18">
        <v>5</v>
      </c>
      <c r="CG431" s="18">
        <v>0</v>
      </c>
      <c r="CH431" s="18">
        <v>0</v>
      </c>
      <c r="CI431" s="18">
        <v>0</v>
      </c>
      <c r="CJ431" s="18">
        <v>0</v>
      </c>
      <c r="CK431" s="18">
        <v>0</v>
      </c>
      <c r="CL431" s="18">
        <v>0</v>
      </c>
      <c r="CM431" s="18">
        <v>0</v>
      </c>
      <c r="CN431" s="18">
        <v>0</v>
      </c>
      <c r="CO431" s="18">
        <v>0</v>
      </c>
      <c r="CP431" s="18">
        <v>0</v>
      </c>
      <c r="CQ431" s="18">
        <v>0</v>
      </c>
    </row>
    <row r="432" spans="1:95" s="26" customFormat="1" ht="14.25" x14ac:dyDescent="0.2">
      <c r="B432" s="24" t="s">
        <v>86</v>
      </c>
      <c r="C432" s="25"/>
      <c r="D432" s="25">
        <v>11.83</v>
      </c>
      <c r="E432" s="25">
        <v>6.62</v>
      </c>
      <c r="F432" s="25">
        <v>9.7100000000000009</v>
      </c>
      <c r="G432" s="25">
        <v>0.68</v>
      </c>
      <c r="H432" s="25">
        <v>89.33</v>
      </c>
      <c r="I432" s="25">
        <v>479.68</v>
      </c>
      <c r="J432" s="26">
        <v>6.84</v>
      </c>
      <c r="K432" s="26">
        <v>0.13</v>
      </c>
      <c r="L432" s="26">
        <v>0</v>
      </c>
      <c r="M432" s="26">
        <v>0</v>
      </c>
      <c r="N432" s="26">
        <v>53.07</v>
      </c>
      <c r="O432" s="26">
        <v>32.14</v>
      </c>
      <c r="P432" s="26">
        <v>4.1100000000000003</v>
      </c>
      <c r="Q432" s="26">
        <v>0</v>
      </c>
      <c r="R432" s="26">
        <v>0</v>
      </c>
      <c r="S432" s="26">
        <v>1.07</v>
      </c>
      <c r="T432" s="26">
        <v>4.1399999999999997</v>
      </c>
      <c r="U432" s="26">
        <v>513.69000000000005</v>
      </c>
      <c r="V432" s="26">
        <v>534.58000000000004</v>
      </c>
      <c r="W432" s="26">
        <v>284.05</v>
      </c>
      <c r="X432" s="26">
        <v>45.15</v>
      </c>
      <c r="Y432" s="26">
        <v>236.85</v>
      </c>
      <c r="Z432" s="26">
        <v>2.59</v>
      </c>
      <c r="AA432" s="26">
        <v>67.48</v>
      </c>
      <c r="AB432" s="26">
        <v>68.69</v>
      </c>
      <c r="AC432" s="26">
        <v>88.81</v>
      </c>
      <c r="AD432" s="26">
        <v>1.01</v>
      </c>
      <c r="AE432" s="26">
        <v>0.15</v>
      </c>
      <c r="AF432" s="26">
        <v>0.33</v>
      </c>
      <c r="AG432" s="26">
        <v>0.98</v>
      </c>
      <c r="AH432" s="26">
        <v>3.8</v>
      </c>
      <c r="AI432" s="26">
        <v>4.2</v>
      </c>
      <c r="AJ432" s="26">
        <v>0</v>
      </c>
      <c r="AK432" s="26">
        <v>251.81</v>
      </c>
      <c r="AL432" s="26">
        <v>232.85</v>
      </c>
      <c r="AM432" s="26">
        <v>418.52</v>
      </c>
      <c r="AN432" s="26">
        <v>143.53</v>
      </c>
      <c r="AO432" s="26">
        <v>79.66</v>
      </c>
      <c r="AP432" s="26">
        <v>166.59</v>
      </c>
      <c r="AQ432" s="26">
        <v>57.24</v>
      </c>
      <c r="AR432" s="26">
        <v>271.24</v>
      </c>
      <c r="AS432" s="26">
        <v>182.96</v>
      </c>
      <c r="AT432" s="26">
        <v>233.91</v>
      </c>
      <c r="AU432" s="26">
        <v>255.22</v>
      </c>
      <c r="AV432" s="26">
        <v>109.96</v>
      </c>
      <c r="AW432" s="26">
        <v>191.73</v>
      </c>
      <c r="AX432" s="26">
        <v>1604.91</v>
      </c>
      <c r="AY432" s="26">
        <v>0</v>
      </c>
      <c r="AZ432" s="26">
        <v>517.53</v>
      </c>
      <c r="BA432" s="26">
        <v>274.12</v>
      </c>
      <c r="BB432" s="26">
        <v>138.07</v>
      </c>
      <c r="BC432" s="26">
        <v>111.04</v>
      </c>
      <c r="BD432" s="26">
        <v>0.19</v>
      </c>
      <c r="BE432" s="26">
        <v>0.04</v>
      </c>
      <c r="BF432" s="26">
        <v>0.04</v>
      </c>
      <c r="BG432" s="26">
        <v>0.09</v>
      </c>
      <c r="BH432" s="26">
        <v>0.12</v>
      </c>
      <c r="BI432" s="26">
        <v>0.41</v>
      </c>
      <c r="BJ432" s="26">
        <v>0</v>
      </c>
      <c r="BK432" s="26">
        <v>1.23</v>
      </c>
      <c r="BL432" s="26">
        <v>0</v>
      </c>
      <c r="BM432" s="26">
        <v>0.38</v>
      </c>
      <c r="BN432" s="26">
        <v>0.01</v>
      </c>
      <c r="BO432" s="26">
        <v>0</v>
      </c>
      <c r="BP432" s="26">
        <v>0</v>
      </c>
      <c r="BQ432" s="26">
        <v>0.04</v>
      </c>
      <c r="BR432" s="26">
        <v>0.14000000000000001</v>
      </c>
      <c r="BS432" s="26">
        <v>1.1499999999999999</v>
      </c>
      <c r="BT432" s="26">
        <v>0</v>
      </c>
      <c r="BU432" s="26">
        <v>0</v>
      </c>
      <c r="BV432" s="26">
        <v>0.09</v>
      </c>
      <c r="BW432" s="26">
        <v>0.01</v>
      </c>
      <c r="BX432" s="26">
        <v>0</v>
      </c>
      <c r="BY432" s="26">
        <v>0</v>
      </c>
      <c r="BZ432" s="26">
        <v>0</v>
      </c>
      <c r="CA432" s="26">
        <v>0</v>
      </c>
      <c r="CB432" s="26">
        <v>434.93</v>
      </c>
      <c r="CC432" s="25"/>
      <c r="CD432" s="26" t="e">
        <f>$I$16/$I$44*100</f>
        <v>#DIV/0!</v>
      </c>
      <c r="CE432" s="26">
        <v>78.930000000000007</v>
      </c>
      <c r="CG432" s="26">
        <v>0</v>
      </c>
      <c r="CH432" s="26">
        <v>0</v>
      </c>
      <c r="CI432" s="26">
        <v>0</v>
      </c>
      <c r="CJ432" s="26">
        <v>0</v>
      </c>
      <c r="CK432" s="26">
        <v>0</v>
      </c>
      <c r="CL432" s="26">
        <v>0</v>
      </c>
      <c r="CM432" s="26">
        <v>0</v>
      </c>
      <c r="CN432" s="26">
        <v>0</v>
      </c>
      <c r="CO432" s="26">
        <v>0</v>
      </c>
      <c r="CP432" s="26">
        <v>14.15</v>
      </c>
      <c r="CQ432" s="26">
        <v>0.82</v>
      </c>
    </row>
    <row r="433" spans="1:95" s="5" customFormat="1" ht="15" x14ac:dyDescent="0.25">
      <c r="B433" s="17" t="s">
        <v>87</v>
      </c>
      <c r="C433" s="11"/>
      <c r="D433" s="11"/>
      <c r="E433" s="11"/>
      <c r="F433" s="11"/>
      <c r="G433" s="11"/>
      <c r="H433" s="11"/>
      <c r="I433" s="11"/>
      <c r="CC433" s="11"/>
    </row>
    <row r="434" spans="1:95" s="21" customFormat="1" ht="15" x14ac:dyDescent="0.25">
      <c r="B434" s="22" t="s">
        <v>88</v>
      </c>
      <c r="C434" s="23" t="str">
        <f>"5"</f>
        <v>5</v>
      </c>
      <c r="D434" s="23">
        <v>0.32</v>
      </c>
      <c r="E434" s="23">
        <v>0.32</v>
      </c>
      <c r="F434" s="23">
        <v>0.84</v>
      </c>
      <c r="G434" s="23">
        <v>0</v>
      </c>
      <c r="H434" s="23">
        <v>3.52</v>
      </c>
      <c r="I434" s="23">
        <v>22.034999999999997</v>
      </c>
      <c r="J434" s="21">
        <v>0.49</v>
      </c>
      <c r="K434" s="21">
        <v>0</v>
      </c>
      <c r="L434" s="21">
        <v>0.49</v>
      </c>
      <c r="M434" s="21">
        <v>0</v>
      </c>
      <c r="N434" s="21">
        <v>3.43</v>
      </c>
      <c r="O434" s="21">
        <v>0</v>
      </c>
      <c r="P434" s="21">
        <v>0.09</v>
      </c>
      <c r="Q434" s="21">
        <v>0</v>
      </c>
      <c r="R434" s="21">
        <v>0</v>
      </c>
      <c r="S434" s="21">
        <v>0</v>
      </c>
      <c r="T434" s="21">
        <v>0.03</v>
      </c>
      <c r="U434" s="21">
        <v>0</v>
      </c>
      <c r="V434" s="21">
        <v>4.25</v>
      </c>
      <c r="W434" s="21">
        <v>1.1499999999999999</v>
      </c>
      <c r="X434" s="21">
        <v>0.5</v>
      </c>
      <c r="Y434" s="21">
        <v>3.25</v>
      </c>
      <c r="Z434" s="21">
        <v>0.04</v>
      </c>
      <c r="AA434" s="21">
        <v>6</v>
      </c>
      <c r="AB434" s="21">
        <v>3.6</v>
      </c>
      <c r="AC434" s="21">
        <v>6.6</v>
      </c>
      <c r="AD434" s="21">
        <v>0.05</v>
      </c>
      <c r="AE434" s="21">
        <v>0.01</v>
      </c>
      <c r="AF434" s="21">
        <v>0</v>
      </c>
      <c r="AG434" s="21">
        <v>0.03</v>
      </c>
      <c r="AH434" s="21">
        <v>0.09</v>
      </c>
      <c r="AI434" s="21">
        <v>0</v>
      </c>
      <c r="AJ434" s="21">
        <v>0</v>
      </c>
      <c r="AK434" s="21">
        <v>0</v>
      </c>
      <c r="AL434" s="21">
        <v>0</v>
      </c>
      <c r="AM434" s="21">
        <v>0</v>
      </c>
      <c r="AN434" s="21">
        <v>0</v>
      </c>
      <c r="AO434" s="21">
        <v>0</v>
      </c>
      <c r="AP434" s="21">
        <v>0</v>
      </c>
      <c r="AQ434" s="21">
        <v>0</v>
      </c>
      <c r="AR434" s="21">
        <v>0</v>
      </c>
      <c r="AS434" s="21">
        <v>0</v>
      </c>
      <c r="AT434" s="21">
        <v>0</v>
      </c>
      <c r="AU434" s="21">
        <v>0</v>
      </c>
      <c r="AV434" s="21">
        <v>0</v>
      </c>
      <c r="AW434" s="21">
        <v>0</v>
      </c>
      <c r="AX434" s="21">
        <v>0</v>
      </c>
      <c r="AY434" s="21">
        <v>0</v>
      </c>
      <c r="AZ434" s="21">
        <v>0</v>
      </c>
      <c r="BA434" s="21">
        <v>0</v>
      </c>
      <c r="BB434" s="21">
        <v>0</v>
      </c>
      <c r="BC434" s="21">
        <v>0</v>
      </c>
      <c r="BD434" s="21">
        <v>0</v>
      </c>
      <c r="BE434" s="21">
        <v>0</v>
      </c>
      <c r="BF434" s="21">
        <v>0</v>
      </c>
      <c r="BG434" s="21">
        <v>0</v>
      </c>
      <c r="BH434" s="21">
        <v>0</v>
      </c>
      <c r="BI434" s="21">
        <v>0</v>
      </c>
      <c r="BJ434" s="21">
        <v>0</v>
      </c>
      <c r="BK434" s="21">
        <v>0</v>
      </c>
      <c r="BL434" s="21">
        <v>0</v>
      </c>
      <c r="BM434" s="21">
        <v>0</v>
      </c>
      <c r="BN434" s="21">
        <v>0</v>
      </c>
      <c r="BO434" s="21">
        <v>0</v>
      </c>
      <c r="BP434" s="21">
        <v>0</v>
      </c>
      <c r="BQ434" s="21">
        <v>0</v>
      </c>
      <c r="BR434" s="21">
        <v>0</v>
      </c>
      <c r="BS434" s="21">
        <v>0</v>
      </c>
      <c r="BT434" s="21">
        <v>0</v>
      </c>
      <c r="BU434" s="21">
        <v>0</v>
      </c>
      <c r="BV434" s="21">
        <v>0</v>
      </c>
      <c r="BW434" s="21">
        <v>0</v>
      </c>
      <c r="BX434" s="21">
        <v>0</v>
      </c>
      <c r="BY434" s="21">
        <v>0</v>
      </c>
      <c r="BZ434" s="21">
        <v>0</v>
      </c>
      <c r="CA434" s="21">
        <v>0</v>
      </c>
      <c r="CB434" s="21">
        <v>0.3</v>
      </c>
      <c r="CC434" s="23"/>
      <c r="CE434" s="21">
        <v>6.6</v>
      </c>
      <c r="CG434" s="21">
        <v>0</v>
      </c>
      <c r="CH434" s="21">
        <v>0</v>
      </c>
      <c r="CI434" s="21">
        <v>0</v>
      </c>
      <c r="CJ434" s="21">
        <v>0</v>
      </c>
      <c r="CK434" s="21">
        <v>0</v>
      </c>
      <c r="CL434" s="21">
        <v>0</v>
      </c>
      <c r="CM434" s="21">
        <v>0</v>
      </c>
      <c r="CN434" s="21">
        <v>0</v>
      </c>
      <c r="CO434" s="21">
        <v>0</v>
      </c>
      <c r="CP434" s="21">
        <v>0</v>
      </c>
      <c r="CQ434" s="21">
        <v>0</v>
      </c>
    </row>
    <row r="435" spans="1:95" s="18" customFormat="1" ht="15" x14ac:dyDescent="0.25">
      <c r="B435" s="19" t="s">
        <v>118</v>
      </c>
      <c r="C435" s="20" t="str">
        <f>"200"</f>
        <v>200</v>
      </c>
      <c r="D435" s="20">
        <v>1</v>
      </c>
      <c r="E435" s="20">
        <v>0</v>
      </c>
      <c r="F435" s="20">
        <v>0.2</v>
      </c>
      <c r="G435" s="20">
        <v>0</v>
      </c>
      <c r="H435" s="20">
        <v>22.6</v>
      </c>
      <c r="I435" s="20">
        <v>94.08</v>
      </c>
      <c r="J435" s="18">
        <v>0</v>
      </c>
      <c r="K435" s="18">
        <v>0</v>
      </c>
      <c r="L435" s="18">
        <v>0</v>
      </c>
      <c r="M435" s="18">
        <v>0</v>
      </c>
      <c r="N435" s="18">
        <v>21.8</v>
      </c>
      <c r="O435" s="18">
        <v>0.4</v>
      </c>
      <c r="P435" s="18">
        <v>0.4</v>
      </c>
      <c r="Q435" s="18">
        <v>0</v>
      </c>
      <c r="R435" s="18">
        <v>0</v>
      </c>
      <c r="S435" s="18">
        <v>1</v>
      </c>
      <c r="T435" s="18">
        <v>0.6</v>
      </c>
      <c r="U435" s="18">
        <v>12</v>
      </c>
      <c r="V435" s="18">
        <v>240</v>
      </c>
      <c r="W435" s="18">
        <v>14</v>
      </c>
      <c r="X435" s="18">
        <v>8</v>
      </c>
      <c r="Y435" s="18">
        <v>14</v>
      </c>
      <c r="Z435" s="18">
        <v>2.8</v>
      </c>
      <c r="AA435" s="18">
        <v>0</v>
      </c>
      <c r="AB435" s="18">
        <v>0</v>
      </c>
      <c r="AC435" s="18">
        <v>0</v>
      </c>
      <c r="AD435" s="18">
        <v>0.2</v>
      </c>
      <c r="AE435" s="18">
        <v>0.02</v>
      </c>
      <c r="AF435" s="18">
        <v>0.02</v>
      </c>
      <c r="AG435" s="18">
        <v>0.2</v>
      </c>
      <c r="AH435" s="18">
        <v>0.4</v>
      </c>
      <c r="AI435" s="18">
        <v>4</v>
      </c>
      <c r="AJ435" s="18">
        <v>0.4</v>
      </c>
      <c r="AK435" s="18">
        <v>16</v>
      </c>
      <c r="AL435" s="18">
        <v>20</v>
      </c>
      <c r="AM435" s="18">
        <v>28</v>
      </c>
      <c r="AN435" s="18">
        <v>28</v>
      </c>
      <c r="AO435" s="18">
        <v>4</v>
      </c>
      <c r="AP435" s="18">
        <v>16</v>
      </c>
      <c r="AQ435" s="18">
        <v>4</v>
      </c>
      <c r="AR435" s="18">
        <v>14</v>
      </c>
      <c r="AS435" s="18">
        <v>26</v>
      </c>
      <c r="AT435" s="18">
        <v>16</v>
      </c>
      <c r="AU435" s="18">
        <v>116</v>
      </c>
      <c r="AV435" s="18">
        <v>10</v>
      </c>
      <c r="AW435" s="18">
        <v>22</v>
      </c>
      <c r="AX435" s="18">
        <v>64</v>
      </c>
      <c r="AY435" s="18">
        <v>0</v>
      </c>
      <c r="AZ435" s="18">
        <v>20</v>
      </c>
      <c r="BA435" s="18">
        <v>24</v>
      </c>
      <c r="BB435" s="18">
        <v>10</v>
      </c>
      <c r="BC435" s="18">
        <v>8</v>
      </c>
      <c r="BD435" s="18">
        <v>0</v>
      </c>
      <c r="BE435" s="18">
        <v>0</v>
      </c>
      <c r="BF435" s="18">
        <v>0</v>
      </c>
      <c r="BG435" s="18">
        <v>0</v>
      </c>
      <c r="BH435" s="18">
        <v>0</v>
      </c>
      <c r="BI435" s="18">
        <v>0</v>
      </c>
      <c r="BJ435" s="18">
        <v>0</v>
      </c>
      <c r="BK435" s="18">
        <v>0</v>
      </c>
      <c r="BL435" s="18">
        <v>0</v>
      </c>
      <c r="BM435" s="18">
        <v>0</v>
      </c>
      <c r="BN435" s="18">
        <v>0</v>
      </c>
      <c r="BO435" s="18">
        <v>0</v>
      </c>
      <c r="BP435" s="18">
        <v>0</v>
      </c>
      <c r="BQ435" s="18">
        <v>0</v>
      </c>
      <c r="BR435" s="18">
        <v>0</v>
      </c>
      <c r="BS435" s="18">
        <v>0</v>
      </c>
      <c r="BT435" s="18">
        <v>0</v>
      </c>
      <c r="BU435" s="18">
        <v>0</v>
      </c>
      <c r="BV435" s="18">
        <v>0</v>
      </c>
      <c r="BW435" s="18">
        <v>0</v>
      </c>
      <c r="BX435" s="18">
        <v>0</v>
      </c>
      <c r="BY435" s="18">
        <v>0</v>
      </c>
      <c r="BZ435" s="18">
        <v>0</v>
      </c>
      <c r="CA435" s="18">
        <v>0</v>
      </c>
      <c r="CB435" s="18">
        <v>176.2</v>
      </c>
      <c r="CC435" s="20"/>
      <c r="CE435" s="18">
        <v>0</v>
      </c>
      <c r="CG435" s="18">
        <v>0</v>
      </c>
      <c r="CH435" s="18">
        <v>0</v>
      </c>
      <c r="CI435" s="18">
        <v>0</v>
      </c>
      <c r="CJ435" s="18">
        <v>0</v>
      </c>
      <c r="CK435" s="18">
        <v>0</v>
      </c>
      <c r="CL435" s="18">
        <v>0</v>
      </c>
      <c r="CM435" s="18">
        <v>0</v>
      </c>
      <c r="CN435" s="18">
        <v>0</v>
      </c>
      <c r="CO435" s="18">
        <v>0</v>
      </c>
      <c r="CP435" s="18">
        <v>0</v>
      </c>
      <c r="CQ435" s="18">
        <v>0</v>
      </c>
    </row>
    <row r="436" spans="1:95" s="26" customFormat="1" ht="14.25" x14ac:dyDescent="0.2">
      <c r="B436" s="24" t="s">
        <v>89</v>
      </c>
      <c r="C436" s="25"/>
      <c r="D436" s="25">
        <v>1.32</v>
      </c>
      <c r="E436" s="25">
        <v>0.32</v>
      </c>
      <c r="F436" s="25">
        <v>1.04</v>
      </c>
      <c r="G436" s="25">
        <v>0</v>
      </c>
      <c r="H436" s="25">
        <v>26.12</v>
      </c>
      <c r="I436" s="25">
        <v>116.12</v>
      </c>
      <c r="J436" s="26">
        <v>0.49</v>
      </c>
      <c r="K436" s="26">
        <v>0</v>
      </c>
      <c r="L436" s="26">
        <v>0.49</v>
      </c>
      <c r="M436" s="26">
        <v>0</v>
      </c>
      <c r="N436" s="26">
        <v>25.23</v>
      </c>
      <c r="O436" s="26">
        <v>0.4</v>
      </c>
      <c r="P436" s="26">
        <v>0.49</v>
      </c>
      <c r="Q436" s="26">
        <v>0</v>
      </c>
      <c r="R436" s="26">
        <v>0</v>
      </c>
      <c r="S436" s="26">
        <v>1</v>
      </c>
      <c r="T436" s="26">
        <v>0.63</v>
      </c>
      <c r="U436" s="26">
        <v>12</v>
      </c>
      <c r="V436" s="26">
        <v>244.25</v>
      </c>
      <c r="W436" s="26">
        <v>15.15</v>
      </c>
      <c r="X436" s="26">
        <v>8.5</v>
      </c>
      <c r="Y436" s="26">
        <v>17.25</v>
      </c>
      <c r="Z436" s="26">
        <v>2.84</v>
      </c>
      <c r="AA436" s="26">
        <v>6</v>
      </c>
      <c r="AB436" s="26">
        <v>3.6</v>
      </c>
      <c r="AC436" s="26">
        <v>6.6</v>
      </c>
      <c r="AD436" s="26">
        <v>0.25</v>
      </c>
      <c r="AE436" s="26">
        <v>0.03</v>
      </c>
      <c r="AF436" s="26">
        <v>0.02</v>
      </c>
      <c r="AG436" s="26">
        <v>0.23</v>
      </c>
      <c r="AH436" s="26">
        <v>0.49</v>
      </c>
      <c r="AI436" s="26">
        <v>4</v>
      </c>
      <c r="AJ436" s="26">
        <v>0.4</v>
      </c>
      <c r="AK436" s="26">
        <v>16</v>
      </c>
      <c r="AL436" s="26">
        <v>20</v>
      </c>
      <c r="AM436" s="26">
        <v>28</v>
      </c>
      <c r="AN436" s="26">
        <v>28</v>
      </c>
      <c r="AO436" s="26">
        <v>4</v>
      </c>
      <c r="AP436" s="26">
        <v>16</v>
      </c>
      <c r="AQ436" s="26">
        <v>4</v>
      </c>
      <c r="AR436" s="26">
        <v>14</v>
      </c>
      <c r="AS436" s="26">
        <v>26</v>
      </c>
      <c r="AT436" s="26">
        <v>16</v>
      </c>
      <c r="AU436" s="26">
        <v>116</v>
      </c>
      <c r="AV436" s="26">
        <v>10</v>
      </c>
      <c r="AW436" s="26">
        <v>22</v>
      </c>
      <c r="AX436" s="26">
        <v>64</v>
      </c>
      <c r="AY436" s="26">
        <v>0</v>
      </c>
      <c r="AZ436" s="26">
        <v>20</v>
      </c>
      <c r="BA436" s="26">
        <v>24</v>
      </c>
      <c r="BB436" s="26">
        <v>10</v>
      </c>
      <c r="BC436" s="26">
        <v>8</v>
      </c>
      <c r="BD436" s="26">
        <v>0</v>
      </c>
      <c r="BE436" s="26">
        <v>0</v>
      </c>
      <c r="BF436" s="26">
        <v>0</v>
      </c>
      <c r="BG436" s="26">
        <v>0</v>
      </c>
      <c r="BH436" s="26">
        <v>0</v>
      </c>
      <c r="BI436" s="26">
        <v>0</v>
      </c>
      <c r="BJ436" s="26">
        <v>0</v>
      </c>
      <c r="BK436" s="26">
        <v>0</v>
      </c>
      <c r="BL436" s="26">
        <v>0</v>
      </c>
      <c r="BM436" s="26">
        <v>0</v>
      </c>
      <c r="BN436" s="26">
        <v>0</v>
      </c>
      <c r="BO436" s="26">
        <v>0</v>
      </c>
      <c r="BP436" s="26">
        <v>0</v>
      </c>
      <c r="BQ436" s="26">
        <v>0</v>
      </c>
      <c r="BR436" s="26">
        <v>0</v>
      </c>
      <c r="BS436" s="26">
        <v>0</v>
      </c>
      <c r="BT436" s="26">
        <v>0</v>
      </c>
      <c r="BU436" s="26">
        <v>0</v>
      </c>
      <c r="BV436" s="26">
        <v>0</v>
      </c>
      <c r="BW436" s="26">
        <v>0</v>
      </c>
      <c r="BX436" s="26">
        <v>0</v>
      </c>
      <c r="BY436" s="26">
        <v>0</v>
      </c>
      <c r="BZ436" s="26">
        <v>0</v>
      </c>
      <c r="CA436" s="26">
        <v>0</v>
      </c>
      <c r="CB436" s="26">
        <v>176.5</v>
      </c>
      <c r="CC436" s="25"/>
      <c r="CD436" s="26" t="e">
        <f>$I$20/$I$44*100</f>
        <v>#DIV/0!</v>
      </c>
      <c r="CE436" s="26">
        <v>6.6</v>
      </c>
      <c r="CG436" s="26">
        <v>0</v>
      </c>
      <c r="CH436" s="26">
        <v>0</v>
      </c>
      <c r="CI436" s="26">
        <v>0</v>
      </c>
      <c r="CJ436" s="26">
        <v>0</v>
      </c>
      <c r="CK436" s="26">
        <v>0</v>
      </c>
      <c r="CL436" s="26">
        <v>0</v>
      </c>
      <c r="CM436" s="26">
        <v>0</v>
      </c>
      <c r="CN436" s="26">
        <v>0</v>
      </c>
      <c r="CO436" s="26">
        <v>0</v>
      </c>
      <c r="CP436" s="26">
        <v>0</v>
      </c>
      <c r="CQ436" s="26">
        <v>0</v>
      </c>
    </row>
    <row r="437" spans="1:95" s="5" customFormat="1" ht="15" x14ac:dyDescent="0.25">
      <c r="B437" s="17" t="s">
        <v>90</v>
      </c>
      <c r="C437" s="11"/>
      <c r="D437" s="11"/>
      <c r="E437" s="11"/>
      <c r="F437" s="11"/>
      <c r="G437" s="11"/>
      <c r="H437" s="11"/>
      <c r="I437" s="11"/>
      <c r="CC437" s="11"/>
    </row>
    <row r="438" spans="1:95" s="21" customFormat="1" ht="15" x14ac:dyDescent="0.25">
      <c r="A438" s="21" t="s">
        <v>290</v>
      </c>
      <c r="B438" s="22" t="s">
        <v>291</v>
      </c>
      <c r="C438" s="23" t="str">
        <f>"100"</f>
        <v>100</v>
      </c>
      <c r="D438" s="23">
        <v>1.71</v>
      </c>
      <c r="E438" s="23">
        <v>0</v>
      </c>
      <c r="F438" s="23">
        <v>3.8</v>
      </c>
      <c r="G438" s="23">
        <v>0</v>
      </c>
      <c r="H438" s="23">
        <v>10.88</v>
      </c>
      <c r="I438" s="23">
        <v>80.883791380000005</v>
      </c>
      <c r="J438" s="21">
        <v>0.03</v>
      </c>
      <c r="K438" s="21">
        <v>0</v>
      </c>
      <c r="L438" s="21">
        <v>0.03</v>
      </c>
      <c r="M438" s="21">
        <v>0</v>
      </c>
      <c r="N438" s="21">
        <v>4.32</v>
      </c>
      <c r="O438" s="21">
        <v>4.5199999999999996</v>
      </c>
      <c r="P438" s="21">
        <v>2.04</v>
      </c>
      <c r="Q438" s="21">
        <v>0</v>
      </c>
      <c r="R438" s="21">
        <v>0</v>
      </c>
      <c r="S438" s="21">
        <v>0.28000000000000003</v>
      </c>
      <c r="T438" s="21">
        <v>1.72</v>
      </c>
      <c r="U438" s="21">
        <v>0</v>
      </c>
      <c r="V438" s="21">
        <v>254.7</v>
      </c>
      <c r="W438" s="21">
        <v>20.55</v>
      </c>
      <c r="X438" s="21">
        <v>22</v>
      </c>
      <c r="Y438" s="21">
        <v>52.73</v>
      </c>
      <c r="Z438" s="21">
        <v>0.69</v>
      </c>
      <c r="AA438" s="21">
        <v>0</v>
      </c>
      <c r="AB438" s="21">
        <v>2287.5300000000002</v>
      </c>
      <c r="AC438" s="21">
        <v>389.12</v>
      </c>
      <c r="AD438" s="21">
        <v>0.18</v>
      </c>
      <c r="AE438" s="21">
        <v>0.08</v>
      </c>
      <c r="AF438" s="21">
        <v>0.06</v>
      </c>
      <c r="AG438" s="21">
        <v>0.74</v>
      </c>
      <c r="AH438" s="21">
        <v>1.2</v>
      </c>
      <c r="AI438" s="21">
        <v>7.3</v>
      </c>
      <c r="AJ438" s="21">
        <v>0</v>
      </c>
      <c r="AK438" s="21">
        <v>15.02</v>
      </c>
      <c r="AL438" s="21">
        <v>17.73</v>
      </c>
      <c r="AM438" s="21">
        <v>22.21</v>
      </c>
      <c r="AN438" s="21">
        <v>23.9</v>
      </c>
      <c r="AO438" s="21">
        <v>4.4800000000000004</v>
      </c>
      <c r="AP438" s="21">
        <v>17.170000000000002</v>
      </c>
      <c r="AQ438" s="21">
        <v>7.1</v>
      </c>
      <c r="AR438" s="21">
        <v>17.27</v>
      </c>
      <c r="AS438" s="21">
        <v>25.2</v>
      </c>
      <c r="AT438" s="21">
        <v>52.5</v>
      </c>
      <c r="AU438" s="21">
        <v>44.76</v>
      </c>
      <c r="AV438" s="21">
        <v>6.56</v>
      </c>
      <c r="AW438" s="21">
        <v>16.899999999999999</v>
      </c>
      <c r="AX438" s="21">
        <v>105.44</v>
      </c>
      <c r="AY438" s="21">
        <v>0</v>
      </c>
      <c r="AZ438" s="21">
        <v>14</v>
      </c>
      <c r="BA438" s="21">
        <v>13.72</v>
      </c>
      <c r="BB438" s="21">
        <v>11.76</v>
      </c>
      <c r="BC438" s="21">
        <v>5.88</v>
      </c>
      <c r="BD438" s="21">
        <v>0</v>
      </c>
      <c r="BE438" s="21">
        <v>0</v>
      </c>
      <c r="BF438" s="21">
        <v>0</v>
      </c>
      <c r="BG438" s="21">
        <v>0</v>
      </c>
      <c r="BH438" s="21">
        <v>0</v>
      </c>
      <c r="BI438" s="21">
        <v>0</v>
      </c>
      <c r="BJ438" s="21">
        <v>0</v>
      </c>
      <c r="BK438" s="21">
        <v>0.02</v>
      </c>
      <c r="BL438" s="21">
        <v>0</v>
      </c>
      <c r="BM438" s="21">
        <v>0</v>
      </c>
      <c r="BN438" s="21">
        <v>0</v>
      </c>
      <c r="BO438" s="21">
        <v>0</v>
      </c>
      <c r="BP438" s="21">
        <v>0</v>
      </c>
      <c r="BQ438" s="21">
        <v>0</v>
      </c>
      <c r="BR438" s="21">
        <v>0</v>
      </c>
      <c r="BS438" s="21">
        <v>0.05</v>
      </c>
      <c r="BT438" s="21">
        <v>0</v>
      </c>
      <c r="BU438" s="21">
        <v>0</v>
      </c>
      <c r="BV438" s="21">
        <v>0.03</v>
      </c>
      <c r="BW438" s="21">
        <v>0</v>
      </c>
      <c r="BX438" s="21">
        <v>0</v>
      </c>
      <c r="BY438" s="21">
        <v>0</v>
      </c>
      <c r="BZ438" s="21">
        <v>0</v>
      </c>
      <c r="CA438" s="21">
        <v>0</v>
      </c>
      <c r="CB438" s="21">
        <v>79.44</v>
      </c>
      <c r="CC438" s="23"/>
      <c r="CE438" s="21">
        <v>381.26</v>
      </c>
      <c r="CG438" s="21">
        <v>0</v>
      </c>
      <c r="CH438" s="21">
        <v>0</v>
      </c>
      <c r="CI438" s="21">
        <v>0</v>
      </c>
      <c r="CJ438" s="21">
        <v>0</v>
      </c>
      <c r="CK438" s="21">
        <v>0</v>
      </c>
      <c r="CL438" s="21">
        <v>0</v>
      </c>
      <c r="CM438" s="21">
        <v>0</v>
      </c>
      <c r="CN438" s="21">
        <v>0</v>
      </c>
      <c r="CO438" s="21">
        <v>0</v>
      </c>
      <c r="CP438" s="21">
        <v>0.8</v>
      </c>
      <c r="CQ438" s="21">
        <v>0.3</v>
      </c>
    </row>
    <row r="439" spans="1:95" s="21" customFormat="1" ht="15" x14ac:dyDescent="0.25">
      <c r="A439" s="21" t="s">
        <v>292</v>
      </c>
      <c r="B439" s="22" t="s">
        <v>293</v>
      </c>
      <c r="C439" s="23" t="str">
        <f>"250"</f>
        <v>250</v>
      </c>
      <c r="D439" s="23">
        <v>2.21</v>
      </c>
      <c r="E439" s="23">
        <v>0</v>
      </c>
      <c r="F439" s="23">
        <v>4.95</v>
      </c>
      <c r="G439" s="23">
        <v>0.28000000000000003</v>
      </c>
      <c r="H439" s="23">
        <v>17.38</v>
      </c>
      <c r="I439" s="23">
        <v>117.09239369999999</v>
      </c>
      <c r="J439" s="21">
        <v>0.54</v>
      </c>
      <c r="K439" s="21">
        <v>2.6</v>
      </c>
      <c r="L439" s="21">
        <v>0.5</v>
      </c>
      <c r="M439" s="21">
        <v>0</v>
      </c>
      <c r="N439" s="21">
        <v>8.67</v>
      </c>
      <c r="O439" s="21">
        <v>5.99</v>
      </c>
      <c r="P439" s="21">
        <v>2.72</v>
      </c>
      <c r="Q439" s="21">
        <v>0</v>
      </c>
      <c r="R439" s="21">
        <v>0</v>
      </c>
      <c r="S439" s="21">
        <v>0.25</v>
      </c>
      <c r="T439" s="21">
        <v>3.02</v>
      </c>
      <c r="U439" s="21">
        <v>613.16</v>
      </c>
      <c r="V439" s="21">
        <v>422.5</v>
      </c>
      <c r="W439" s="21">
        <v>37.770000000000003</v>
      </c>
      <c r="X439" s="21">
        <v>27.92</v>
      </c>
      <c r="Y439" s="21">
        <v>60.89</v>
      </c>
      <c r="Z439" s="21">
        <v>1.42</v>
      </c>
      <c r="AA439" s="21">
        <v>0</v>
      </c>
      <c r="AB439" s="21">
        <v>991.06</v>
      </c>
      <c r="AC439" s="21">
        <v>206.79</v>
      </c>
      <c r="AD439" s="21">
        <v>1.96</v>
      </c>
      <c r="AE439" s="21">
        <v>0.06</v>
      </c>
      <c r="AF439" s="21">
        <v>0.05</v>
      </c>
      <c r="AG439" s="21">
        <v>0.66</v>
      </c>
      <c r="AH439" s="21">
        <v>1.3</v>
      </c>
      <c r="AI439" s="21">
        <v>4.97</v>
      </c>
      <c r="AJ439" s="21">
        <v>0</v>
      </c>
      <c r="AK439" s="21">
        <v>52.04</v>
      </c>
      <c r="AL439" s="21">
        <v>62.36</v>
      </c>
      <c r="AM439" s="21">
        <v>72.260000000000005</v>
      </c>
      <c r="AN439" s="21">
        <v>93.61</v>
      </c>
      <c r="AO439" s="21">
        <v>19.190000000000001</v>
      </c>
      <c r="AP439" s="21">
        <v>57.08</v>
      </c>
      <c r="AQ439" s="21">
        <v>18.14</v>
      </c>
      <c r="AR439" s="21">
        <v>51.68</v>
      </c>
      <c r="AS439" s="21">
        <v>56.59</v>
      </c>
      <c r="AT439" s="21">
        <v>120.84</v>
      </c>
      <c r="AU439" s="21">
        <v>275.38</v>
      </c>
      <c r="AV439" s="21">
        <v>17.010000000000002</v>
      </c>
      <c r="AW439" s="21">
        <v>46.49</v>
      </c>
      <c r="AX439" s="21">
        <v>306.99</v>
      </c>
      <c r="AY439" s="21">
        <v>0</v>
      </c>
      <c r="AZ439" s="21">
        <v>48.55</v>
      </c>
      <c r="BA439" s="21">
        <v>59.05</v>
      </c>
      <c r="BB439" s="21">
        <v>49.57</v>
      </c>
      <c r="BC439" s="21">
        <v>17.11</v>
      </c>
      <c r="BD439" s="21">
        <v>0</v>
      </c>
      <c r="BE439" s="21">
        <v>0</v>
      </c>
      <c r="BF439" s="21">
        <v>0</v>
      </c>
      <c r="BG439" s="21">
        <v>0</v>
      </c>
      <c r="BH439" s="21">
        <v>0</v>
      </c>
      <c r="BI439" s="21">
        <v>0</v>
      </c>
      <c r="BJ439" s="21">
        <v>0</v>
      </c>
      <c r="BK439" s="21">
        <v>0.25</v>
      </c>
      <c r="BL439" s="21">
        <v>0</v>
      </c>
      <c r="BM439" s="21">
        <v>0.15</v>
      </c>
      <c r="BN439" s="21">
        <v>0.01</v>
      </c>
      <c r="BO439" s="21">
        <v>0.02</v>
      </c>
      <c r="BP439" s="21">
        <v>0</v>
      </c>
      <c r="BQ439" s="21">
        <v>0</v>
      </c>
      <c r="BR439" s="21">
        <v>0</v>
      </c>
      <c r="BS439" s="21">
        <v>0.9</v>
      </c>
      <c r="BT439" s="21">
        <v>0</v>
      </c>
      <c r="BU439" s="21">
        <v>0</v>
      </c>
      <c r="BV439" s="21">
        <v>2.4</v>
      </c>
      <c r="BW439" s="21">
        <v>0</v>
      </c>
      <c r="BX439" s="21">
        <v>0</v>
      </c>
      <c r="BY439" s="21">
        <v>0</v>
      </c>
      <c r="BZ439" s="21">
        <v>0</v>
      </c>
      <c r="CA439" s="21">
        <v>0</v>
      </c>
      <c r="CB439" s="21">
        <v>328.49</v>
      </c>
      <c r="CC439" s="23"/>
      <c r="CE439" s="21">
        <v>165.18</v>
      </c>
      <c r="CG439" s="21">
        <v>0</v>
      </c>
      <c r="CH439" s="21">
        <v>0</v>
      </c>
      <c r="CI439" s="21">
        <v>0</v>
      </c>
      <c r="CJ439" s="21">
        <v>0</v>
      </c>
      <c r="CK439" s="21">
        <v>0</v>
      </c>
      <c r="CL439" s="21">
        <v>0</v>
      </c>
      <c r="CM439" s="21">
        <v>0</v>
      </c>
      <c r="CN439" s="21">
        <v>0</v>
      </c>
      <c r="CO439" s="21">
        <v>0</v>
      </c>
      <c r="CP439" s="21">
        <v>1.6</v>
      </c>
      <c r="CQ439" s="21">
        <v>1.5</v>
      </c>
    </row>
    <row r="440" spans="1:95" s="21" customFormat="1" ht="15" x14ac:dyDescent="0.25">
      <c r="A440" s="21" t="s">
        <v>294</v>
      </c>
      <c r="B440" s="22" t="s">
        <v>295</v>
      </c>
      <c r="C440" s="23" t="str">
        <f>"60/30"</f>
        <v>60/30</v>
      </c>
      <c r="D440" s="23">
        <v>6.67</v>
      </c>
      <c r="E440" s="23">
        <v>5.47</v>
      </c>
      <c r="F440" s="23">
        <v>11.25</v>
      </c>
      <c r="G440" s="23">
        <v>0</v>
      </c>
      <c r="H440" s="23">
        <v>12.44</v>
      </c>
      <c r="I440" s="23">
        <v>173.25915320000001</v>
      </c>
      <c r="J440" s="21">
        <v>4.46</v>
      </c>
      <c r="K440" s="21">
        <v>0.18</v>
      </c>
      <c r="L440" s="21">
        <v>2.4900000000000002</v>
      </c>
      <c r="M440" s="21">
        <v>0</v>
      </c>
      <c r="N440" s="21">
        <v>1.1599999999999999</v>
      </c>
      <c r="O440" s="21">
        <v>8.5</v>
      </c>
      <c r="P440" s="21">
        <v>2.78</v>
      </c>
      <c r="Q440" s="21">
        <v>0</v>
      </c>
      <c r="R440" s="21">
        <v>0</v>
      </c>
      <c r="S440" s="21">
        <v>0.15</v>
      </c>
      <c r="T440" s="21">
        <v>1.66</v>
      </c>
      <c r="U440" s="21">
        <v>191.49</v>
      </c>
      <c r="V440" s="21">
        <v>128.16999999999999</v>
      </c>
      <c r="W440" s="21">
        <v>14.87</v>
      </c>
      <c r="X440" s="21">
        <v>13.76</v>
      </c>
      <c r="Y440" s="21">
        <v>86.73</v>
      </c>
      <c r="Z440" s="21">
        <v>1.07</v>
      </c>
      <c r="AA440" s="21">
        <v>32.01</v>
      </c>
      <c r="AB440" s="21">
        <v>193.01</v>
      </c>
      <c r="AC440" s="21">
        <v>90.02</v>
      </c>
      <c r="AD440" s="21">
        <v>0.56999999999999995</v>
      </c>
      <c r="AE440" s="21">
        <v>0.04</v>
      </c>
      <c r="AF440" s="21">
        <v>0.06</v>
      </c>
      <c r="AG440" s="21">
        <v>3.11</v>
      </c>
      <c r="AH440" s="21">
        <v>6.21</v>
      </c>
      <c r="AI440" s="21">
        <v>0.41</v>
      </c>
      <c r="AJ440" s="21">
        <v>0</v>
      </c>
      <c r="AK440" s="21">
        <v>43.15</v>
      </c>
      <c r="AL440" s="21">
        <v>39.369999999999997</v>
      </c>
      <c r="AM440" s="21">
        <v>73.239999999999995</v>
      </c>
      <c r="AN440" s="21">
        <v>23.83</v>
      </c>
      <c r="AO440" s="21">
        <v>14.08</v>
      </c>
      <c r="AP440" s="21">
        <v>28.89</v>
      </c>
      <c r="AQ440" s="21">
        <v>9.52</v>
      </c>
      <c r="AR440" s="21">
        <v>45.39</v>
      </c>
      <c r="AS440" s="21">
        <v>30.5</v>
      </c>
      <c r="AT440" s="21">
        <v>36.56</v>
      </c>
      <c r="AU440" s="21">
        <v>33.19</v>
      </c>
      <c r="AV440" s="21">
        <v>18.46</v>
      </c>
      <c r="AW440" s="21">
        <v>31.88</v>
      </c>
      <c r="AX440" s="21">
        <v>277.77</v>
      </c>
      <c r="AY440" s="21">
        <v>0</v>
      </c>
      <c r="AZ440" s="21">
        <v>86.72</v>
      </c>
      <c r="BA440" s="21">
        <v>45.56</v>
      </c>
      <c r="BB440" s="21">
        <v>23.27</v>
      </c>
      <c r="BC440" s="21">
        <v>18.05</v>
      </c>
      <c r="BD440" s="21">
        <v>0.06</v>
      </c>
      <c r="BE440" s="21">
        <v>0.01</v>
      </c>
      <c r="BF440" s="21">
        <v>0.01</v>
      </c>
      <c r="BG440" s="21">
        <v>0.03</v>
      </c>
      <c r="BH440" s="21">
        <v>0.04</v>
      </c>
      <c r="BI440" s="21">
        <v>0.13</v>
      </c>
      <c r="BJ440" s="21">
        <v>0</v>
      </c>
      <c r="BK440" s="21">
        <v>0.39</v>
      </c>
      <c r="BL440" s="21">
        <v>0</v>
      </c>
      <c r="BM440" s="21">
        <v>0.12</v>
      </c>
      <c r="BN440" s="21">
        <v>0.01</v>
      </c>
      <c r="BO440" s="21">
        <v>0</v>
      </c>
      <c r="BP440" s="21">
        <v>0</v>
      </c>
      <c r="BQ440" s="21">
        <v>0</v>
      </c>
      <c r="BR440" s="21">
        <v>0.05</v>
      </c>
      <c r="BS440" s="21">
        <v>0.37</v>
      </c>
      <c r="BT440" s="21">
        <v>0</v>
      </c>
      <c r="BU440" s="21">
        <v>0</v>
      </c>
      <c r="BV440" s="21">
        <v>0.06</v>
      </c>
      <c r="BW440" s="21">
        <v>0</v>
      </c>
      <c r="BX440" s="21">
        <v>0</v>
      </c>
      <c r="BY440" s="21">
        <v>0</v>
      </c>
      <c r="BZ440" s="21">
        <v>0</v>
      </c>
      <c r="CA440" s="21">
        <v>0</v>
      </c>
      <c r="CB440" s="21">
        <v>79.86</v>
      </c>
      <c r="CC440" s="23"/>
      <c r="CE440" s="21">
        <v>64.17</v>
      </c>
      <c r="CG440" s="21">
        <v>0</v>
      </c>
      <c r="CH440" s="21">
        <v>0</v>
      </c>
      <c r="CI440" s="21">
        <v>0</v>
      </c>
      <c r="CJ440" s="21">
        <v>0</v>
      </c>
      <c r="CK440" s="21">
        <v>0</v>
      </c>
      <c r="CL440" s="21">
        <v>0</v>
      </c>
      <c r="CM440" s="21">
        <v>0</v>
      </c>
      <c r="CN440" s="21">
        <v>0</v>
      </c>
      <c r="CO440" s="21">
        <v>0</v>
      </c>
      <c r="CP440" s="21">
        <v>0.3</v>
      </c>
      <c r="CQ440" s="21">
        <v>0.9</v>
      </c>
    </row>
    <row r="441" spans="1:95" s="21" customFormat="1" ht="15" x14ac:dyDescent="0.25">
      <c r="A441" s="21" t="s">
        <v>169</v>
      </c>
      <c r="B441" s="22" t="s">
        <v>243</v>
      </c>
      <c r="C441" s="23" t="str">
        <f>"150/5"</f>
        <v>150/5</v>
      </c>
      <c r="D441" s="23">
        <v>5.45</v>
      </c>
      <c r="E441" s="23">
        <v>0.03</v>
      </c>
      <c r="F441" s="23">
        <v>3.79</v>
      </c>
      <c r="G441" s="23">
        <v>0</v>
      </c>
      <c r="H441" s="23">
        <v>35.1</v>
      </c>
      <c r="I441" s="23">
        <v>195.83703749999998</v>
      </c>
      <c r="J441" s="21">
        <v>2.79</v>
      </c>
      <c r="K441" s="21">
        <v>0.13</v>
      </c>
      <c r="L441" s="21">
        <v>0.11</v>
      </c>
      <c r="M441" s="21">
        <v>0</v>
      </c>
      <c r="N441" s="21">
        <v>0.99</v>
      </c>
      <c r="O441" s="21">
        <v>32.340000000000003</v>
      </c>
      <c r="P441" s="21">
        <v>1.77</v>
      </c>
      <c r="Q441" s="21">
        <v>0</v>
      </c>
      <c r="R441" s="21">
        <v>0</v>
      </c>
      <c r="S441" s="21">
        <v>0</v>
      </c>
      <c r="T441" s="21">
        <v>0.27</v>
      </c>
      <c r="U441" s="21">
        <v>1.93</v>
      </c>
      <c r="V441" s="21">
        <v>57.49</v>
      </c>
      <c r="W441" s="21">
        <v>9.31</v>
      </c>
      <c r="X441" s="21">
        <v>7.31</v>
      </c>
      <c r="Y441" s="21">
        <v>40.56</v>
      </c>
      <c r="Z441" s="21">
        <v>0.74</v>
      </c>
      <c r="AA441" s="21">
        <v>17.7</v>
      </c>
      <c r="AB441" s="21">
        <v>15.2</v>
      </c>
      <c r="AC441" s="21">
        <v>32.65</v>
      </c>
      <c r="AD441" s="21">
        <v>0.84</v>
      </c>
      <c r="AE441" s="21">
        <v>0.06</v>
      </c>
      <c r="AF441" s="21">
        <v>0.02</v>
      </c>
      <c r="AG441" s="21">
        <v>0.5</v>
      </c>
      <c r="AH441" s="21">
        <v>1.53</v>
      </c>
      <c r="AI441" s="21">
        <v>0</v>
      </c>
      <c r="AJ441" s="21">
        <v>0</v>
      </c>
      <c r="AK441" s="21">
        <v>236.13</v>
      </c>
      <c r="AL441" s="21">
        <v>215.85</v>
      </c>
      <c r="AM441" s="21">
        <v>404.41</v>
      </c>
      <c r="AN441" s="21">
        <v>126.17</v>
      </c>
      <c r="AO441" s="21">
        <v>77.010000000000005</v>
      </c>
      <c r="AP441" s="21">
        <v>156.37</v>
      </c>
      <c r="AQ441" s="21">
        <v>51.11</v>
      </c>
      <c r="AR441" s="21">
        <v>250.93</v>
      </c>
      <c r="AS441" s="21">
        <v>165.86</v>
      </c>
      <c r="AT441" s="21">
        <v>200.13</v>
      </c>
      <c r="AU441" s="21">
        <v>171.46</v>
      </c>
      <c r="AV441" s="21">
        <v>100.72</v>
      </c>
      <c r="AW441" s="21">
        <v>175.4</v>
      </c>
      <c r="AX441" s="21">
        <v>1540.94</v>
      </c>
      <c r="AY441" s="21">
        <v>0</v>
      </c>
      <c r="AZ441" s="21">
        <v>485.53</v>
      </c>
      <c r="BA441" s="21">
        <v>251.31</v>
      </c>
      <c r="BB441" s="21">
        <v>126.08</v>
      </c>
      <c r="BC441" s="21">
        <v>99.97</v>
      </c>
      <c r="BD441" s="21">
        <v>0.16</v>
      </c>
      <c r="BE441" s="21">
        <v>0.04</v>
      </c>
      <c r="BF441" s="21">
        <v>0.03</v>
      </c>
      <c r="BG441" s="21">
        <v>0.08</v>
      </c>
      <c r="BH441" s="21">
        <v>0.11</v>
      </c>
      <c r="BI441" s="21">
        <v>0.34</v>
      </c>
      <c r="BJ441" s="21">
        <v>0</v>
      </c>
      <c r="BK441" s="21">
        <v>1.17</v>
      </c>
      <c r="BL441" s="21">
        <v>0</v>
      </c>
      <c r="BM441" s="21">
        <v>0.34</v>
      </c>
      <c r="BN441" s="21">
        <v>0</v>
      </c>
      <c r="BO441" s="21">
        <v>0</v>
      </c>
      <c r="BP441" s="21">
        <v>0</v>
      </c>
      <c r="BQ441" s="21">
        <v>0.04</v>
      </c>
      <c r="BR441" s="21">
        <v>0.13</v>
      </c>
      <c r="BS441" s="21">
        <v>1.01</v>
      </c>
      <c r="BT441" s="21">
        <v>0</v>
      </c>
      <c r="BU441" s="21">
        <v>0</v>
      </c>
      <c r="BV441" s="21">
        <v>0.26</v>
      </c>
      <c r="BW441" s="21">
        <v>0.01</v>
      </c>
      <c r="BX441" s="21">
        <v>0</v>
      </c>
      <c r="BY441" s="21">
        <v>0</v>
      </c>
      <c r="BZ441" s="21">
        <v>0</v>
      </c>
      <c r="CA441" s="21">
        <v>0</v>
      </c>
      <c r="CB441" s="21">
        <v>7.63</v>
      </c>
      <c r="CC441" s="23"/>
      <c r="CE441" s="21">
        <v>20.23</v>
      </c>
      <c r="CG441" s="21">
        <v>0</v>
      </c>
      <c r="CH441" s="21">
        <v>0</v>
      </c>
      <c r="CI441" s="21">
        <v>0</v>
      </c>
      <c r="CJ441" s="21">
        <v>0</v>
      </c>
      <c r="CK441" s="21">
        <v>0</v>
      </c>
      <c r="CL441" s="21">
        <v>0</v>
      </c>
      <c r="CM441" s="21">
        <v>0</v>
      </c>
      <c r="CN441" s="21">
        <v>0</v>
      </c>
      <c r="CO441" s="21">
        <v>0</v>
      </c>
      <c r="CP441" s="21">
        <v>0</v>
      </c>
      <c r="CQ441" s="21">
        <v>0</v>
      </c>
    </row>
    <row r="442" spans="1:95" s="21" customFormat="1" ht="15" x14ac:dyDescent="0.25">
      <c r="A442" s="21" t="s">
        <v>111</v>
      </c>
      <c r="B442" s="22" t="s">
        <v>124</v>
      </c>
      <c r="C442" s="23" t="str">
        <f>"180"</f>
        <v>180</v>
      </c>
      <c r="D442" s="23">
        <v>1.08</v>
      </c>
      <c r="E442" s="23">
        <v>0</v>
      </c>
      <c r="F442" s="23">
        <v>0.06</v>
      </c>
      <c r="G442" s="23">
        <v>0</v>
      </c>
      <c r="H442" s="23">
        <v>30.06</v>
      </c>
      <c r="I442" s="23">
        <v>113.96156174999997</v>
      </c>
      <c r="J442" s="21">
        <v>0.02</v>
      </c>
      <c r="K442" s="21">
        <v>0</v>
      </c>
      <c r="L442" s="21">
        <v>0.02</v>
      </c>
      <c r="M442" s="21">
        <v>0</v>
      </c>
      <c r="N442" s="21">
        <v>25.98</v>
      </c>
      <c r="O442" s="21">
        <v>0.57999999999999996</v>
      </c>
      <c r="P442" s="21">
        <v>3.5</v>
      </c>
      <c r="Q442" s="21">
        <v>0</v>
      </c>
      <c r="R442" s="21">
        <v>0</v>
      </c>
      <c r="S442" s="21">
        <v>0.34</v>
      </c>
      <c r="T442" s="21">
        <v>0.92</v>
      </c>
      <c r="U442" s="21">
        <v>0</v>
      </c>
      <c r="V442" s="21">
        <v>337.04</v>
      </c>
      <c r="W442" s="21">
        <v>31.2</v>
      </c>
      <c r="X442" s="21">
        <v>19.53</v>
      </c>
      <c r="Y442" s="21">
        <v>26.58</v>
      </c>
      <c r="Z442" s="21">
        <v>0.65</v>
      </c>
      <c r="AA442" s="21">
        <v>0</v>
      </c>
      <c r="AB442" s="21">
        <v>567</v>
      </c>
      <c r="AC442" s="21">
        <v>131.18</v>
      </c>
      <c r="AD442" s="21">
        <v>1.24</v>
      </c>
      <c r="AE442" s="21">
        <v>0.01</v>
      </c>
      <c r="AF442" s="21">
        <v>0.03</v>
      </c>
      <c r="AG442" s="21">
        <v>0.46</v>
      </c>
      <c r="AH442" s="21">
        <v>0.88</v>
      </c>
      <c r="AI442" s="21">
        <v>0.14000000000000001</v>
      </c>
      <c r="AJ442" s="21">
        <v>0</v>
      </c>
      <c r="AK442" s="21">
        <v>0.01</v>
      </c>
      <c r="AL442" s="21">
        <v>0.01</v>
      </c>
      <c r="AM442" s="21">
        <v>0.02</v>
      </c>
      <c r="AN442" s="21">
        <v>0.02</v>
      </c>
      <c r="AO442" s="21">
        <v>0</v>
      </c>
      <c r="AP442" s="21">
        <v>0.01</v>
      </c>
      <c r="AQ442" s="21">
        <v>0</v>
      </c>
      <c r="AR442" s="21">
        <v>0.01</v>
      </c>
      <c r="AS442" s="21">
        <v>0.01</v>
      </c>
      <c r="AT442" s="21">
        <v>0.01</v>
      </c>
      <c r="AU442" s="21">
        <v>0.06</v>
      </c>
      <c r="AV442" s="21">
        <v>0</v>
      </c>
      <c r="AW442" s="21">
        <v>0.01</v>
      </c>
      <c r="AX442" s="21">
        <v>0.03</v>
      </c>
      <c r="AY442" s="21">
        <v>0</v>
      </c>
      <c r="AZ442" s="21">
        <v>0.02</v>
      </c>
      <c r="BA442" s="21">
        <v>0.02</v>
      </c>
      <c r="BB442" s="21">
        <v>0.01</v>
      </c>
      <c r="BC442" s="21">
        <v>0</v>
      </c>
      <c r="BD442" s="21">
        <v>0</v>
      </c>
      <c r="BE442" s="21">
        <v>0</v>
      </c>
      <c r="BF442" s="21">
        <v>0</v>
      </c>
      <c r="BG442" s="21">
        <v>0</v>
      </c>
      <c r="BH442" s="21">
        <v>0</v>
      </c>
      <c r="BI442" s="21">
        <v>0</v>
      </c>
      <c r="BJ442" s="21">
        <v>0</v>
      </c>
      <c r="BK442" s="21">
        <v>0</v>
      </c>
      <c r="BL442" s="21">
        <v>0</v>
      </c>
      <c r="BM442" s="21">
        <v>0</v>
      </c>
      <c r="BN442" s="21">
        <v>0</v>
      </c>
      <c r="BO442" s="21">
        <v>0</v>
      </c>
      <c r="BP442" s="21">
        <v>0</v>
      </c>
      <c r="BQ442" s="21">
        <v>0</v>
      </c>
      <c r="BR442" s="21">
        <v>0</v>
      </c>
      <c r="BS442" s="21">
        <v>0.01</v>
      </c>
      <c r="BT442" s="21">
        <v>0</v>
      </c>
      <c r="BU442" s="21">
        <v>0</v>
      </c>
      <c r="BV442" s="21">
        <v>0.01</v>
      </c>
      <c r="BW442" s="21">
        <v>0</v>
      </c>
      <c r="BX442" s="21">
        <v>0</v>
      </c>
      <c r="BY442" s="21">
        <v>0</v>
      </c>
      <c r="BZ442" s="21">
        <v>0</v>
      </c>
      <c r="CA442" s="21">
        <v>0</v>
      </c>
      <c r="CB442" s="21">
        <v>181.82</v>
      </c>
      <c r="CC442" s="23"/>
      <c r="CE442" s="21">
        <v>94.5</v>
      </c>
      <c r="CG442" s="21">
        <v>0</v>
      </c>
      <c r="CH442" s="21">
        <v>0</v>
      </c>
      <c r="CI442" s="21">
        <v>0</v>
      </c>
      <c r="CJ442" s="21">
        <v>0</v>
      </c>
      <c r="CK442" s="21">
        <v>0</v>
      </c>
      <c r="CL442" s="21">
        <v>0</v>
      </c>
      <c r="CM442" s="21">
        <v>0</v>
      </c>
      <c r="CN442" s="21">
        <v>0</v>
      </c>
      <c r="CO442" s="21">
        <v>0</v>
      </c>
      <c r="CP442" s="21">
        <v>9</v>
      </c>
      <c r="CQ442" s="21">
        <v>0</v>
      </c>
    </row>
    <row r="443" spans="1:95" s="21" customFormat="1" ht="15" x14ac:dyDescent="0.25">
      <c r="A443" s="18" t="s">
        <v>104</v>
      </c>
      <c r="B443" s="22" t="s">
        <v>130</v>
      </c>
      <c r="C443" s="23" t="str">
        <f>"50"</f>
        <v>50</v>
      </c>
      <c r="D443" s="23">
        <v>1.4</v>
      </c>
      <c r="E443" s="23">
        <v>0</v>
      </c>
      <c r="F443" s="23">
        <v>0.08</v>
      </c>
      <c r="G443" s="23">
        <v>0</v>
      </c>
      <c r="H443" s="23">
        <v>18.420000000000002</v>
      </c>
      <c r="I443" s="23">
        <v>80.515999999999991</v>
      </c>
      <c r="J443" s="21">
        <v>0.1</v>
      </c>
      <c r="K443" s="21">
        <v>0</v>
      </c>
      <c r="L443" s="21">
        <v>0</v>
      </c>
      <c r="M443" s="21">
        <v>0</v>
      </c>
      <c r="N443" s="21">
        <v>0.32</v>
      </c>
      <c r="O443" s="21">
        <v>17.3</v>
      </c>
      <c r="P443" s="21">
        <v>0.8</v>
      </c>
      <c r="Q443" s="21">
        <v>0</v>
      </c>
      <c r="R443" s="21">
        <v>0</v>
      </c>
      <c r="S443" s="21">
        <v>0.15</v>
      </c>
      <c r="T443" s="21">
        <v>0.85</v>
      </c>
      <c r="U443" s="21">
        <v>249.5</v>
      </c>
      <c r="V443" s="21">
        <v>46.5</v>
      </c>
      <c r="W443" s="21">
        <v>10</v>
      </c>
      <c r="X443" s="21">
        <v>7</v>
      </c>
      <c r="Y443" s="21">
        <v>32.5</v>
      </c>
      <c r="Z443" s="21">
        <v>0.55000000000000004</v>
      </c>
      <c r="AA443" s="21">
        <v>0</v>
      </c>
      <c r="AB443" s="21">
        <v>0</v>
      </c>
      <c r="AC443" s="21">
        <v>0</v>
      </c>
      <c r="AD443" s="21">
        <v>0.55000000000000004</v>
      </c>
      <c r="AE443" s="21">
        <v>0.06</v>
      </c>
      <c r="AF443" s="21">
        <v>0.02</v>
      </c>
      <c r="AG443" s="21">
        <v>0.45</v>
      </c>
      <c r="AH443" s="21">
        <v>1.1000000000000001</v>
      </c>
      <c r="AI443" s="21">
        <v>0</v>
      </c>
      <c r="AJ443" s="21">
        <v>0</v>
      </c>
      <c r="AK443" s="21">
        <v>174</v>
      </c>
      <c r="AL443" s="21">
        <v>159</v>
      </c>
      <c r="AM443" s="21">
        <v>297</v>
      </c>
      <c r="AN443" s="21">
        <v>94.5</v>
      </c>
      <c r="AO443" s="21">
        <v>57</v>
      </c>
      <c r="AP443" s="21">
        <v>115.5</v>
      </c>
      <c r="AQ443" s="21">
        <v>37</v>
      </c>
      <c r="AR443" s="21">
        <v>184</v>
      </c>
      <c r="AS443" s="21">
        <v>121.5</v>
      </c>
      <c r="AT443" s="21">
        <v>147.5</v>
      </c>
      <c r="AU443" s="21">
        <v>126</v>
      </c>
      <c r="AV443" s="21">
        <v>74</v>
      </c>
      <c r="AW443" s="21">
        <v>129</v>
      </c>
      <c r="AX443" s="21">
        <v>1127</v>
      </c>
      <c r="AY443" s="21">
        <v>0</v>
      </c>
      <c r="AZ443" s="21">
        <v>354.5</v>
      </c>
      <c r="BA443" s="21">
        <v>184</v>
      </c>
      <c r="BB443" s="21">
        <v>93.5</v>
      </c>
      <c r="BC443" s="21">
        <v>73.5</v>
      </c>
      <c r="BD443" s="21">
        <v>0</v>
      </c>
      <c r="BE443" s="21">
        <v>0</v>
      </c>
      <c r="BF443" s="21">
        <v>0</v>
      </c>
      <c r="BG443" s="21">
        <v>0</v>
      </c>
      <c r="BH443" s="21">
        <v>0</v>
      </c>
      <c r="BI443" s="21">
        <v>0.05</v>
      </c>
      <c r="BJ443" s="21">
        <v>0</v>
      </c>
      <c r="BK443" s="21">
        <v>0.01</v>
      </c>
      <c r="BL443" s="21">
        <v>0</v>
      </c>
      <c r="BM443" s="21">
        <v>0</v>
      </c>
      <c r="BN443" s="21">
        <v>0.05</v>
      </c>
      <c r="BO443" s="21">
        <v>0</v>
      </c>
      <c r="BP443" s="21">
        <v>0</v>
      </c>
      <c r="BQ443" s="21">
        <v>0</v>
      </c>
      <c r="BR443" s="21">
        <v>0.01</v>
      </c>
      <c r="BS443" s="21">
        <v>0.04</v>
      </c>
      <c r="BT443" s="21">
        <v>0</v>
      </c>
      <c r="BU443" s="21">
        <v>0</v>
      </c>
      <c r="BV443" s="21">
        <v>0.18</v>
      </c>
      <c r="BW443" s="21">
        <v>0.01</v>
      </c>
      <c r="BX443" s="21">
        <v>0</v>
      </c>
      <c r="BY443" s="21">
        <v>0</v>
      </c>
      <c r="BZ443" s="21">
        <v>0</v>
      </c>
      <c r="CA443" s="21">
        <v>0</v>
      </c>
      <c r="CB443" s="21">
        <v>18.899999999999999</v>
      </c>
      <c r="CC443" s="23"/>
      <c r="CE443" s="21">
        <v>0</v>
      </c>
      <c r="CG443" s="21">
        <v>0</v>
      </c>
      <c r="CH443" s="21">
        <v>0</v>
      </c>
      <c r="CI443" s="21">
        <v>0</v>
      </c>
      <c r="CJ443" s="21">
        <v>0</v>
      </c>
      <c r="CK443" s="21">
        <v>0</v>
      </c>
      <c r="CL443" s="21">
        <v>0</v>
      </c>
      <c r="CM443" s="21">
        <v>0</v>
      </c>
      <c r="CN443" s="21">
        <v>0</v>
      </c>
      <c r="CO443" s="21">
        <v>0</v>
      </c>
      <c r="CP443" s="21">
        <v>0</v>
      </c>
      <c r="CQ443" s="21">
        <v>0</v>
      </c>
    </row>
    <row r="444" spans="1:95" s="21" customFormat="1" ht="15" x14ac:dyDescent="0.25">
      <c r="A444" s="18" t="s">
        <v>109</v>
      </c>
      <c r="B444" s="22" t="s">
        <v>131</v>
      </c>
      <c r="C444" s="23" t="str">
        <f>"15"</f>
        <v>15</v>
      </c>
      <c r="D444" s="23">
        <v>0.19</v>
      </c>
      <c r="E444" s="23">
        <v>0</v>
      </c>
      <c r="F444" s="23">
        <v>0.09</v>
      </c>
      <c r="G444" s="23">
        <v>0</v>
      </c>
      <c r="H444" s="23">
        <v>2.81</v>
      </c>
      <c r="I444" s="23">
        <v>13.280249999999999</v>
      </c>
      <c r="J444" s="21">
        <v>0.03</v>
      </c>
      <c r="K444" s="21">
        <v>0</v>
      </c>
      <c r="L444" s="21">
        <v>0</v>
      </c>
      <c r="M444" s="21">
        <v>0</v>
      </c>
      <c r="N444" s="21">
        <v>7.0000000000000007E-2</v>
      </c>
      <c r="O444" s="21">
        <v>2.61</v>
      </c>
      <c r="P444" s="21">
        <v>0.12</v>
      </c>
      <c r="Q444" s="21">
        <v>0</v>
      </c>
      <c r="R444" s="21">
        <v>0</v>
      </c>
      <c r="S444" s="21">
        <v>0.15</v>
      </c>
      <c r="T444" s="21">
        <v>0</v>
      </c>
      <c r="U444" s="21">
        <v>91.5</v>
      </c>
      <c r="V444" s="21">
        <v>36.75</v>
      </c>
      <c r="W444" s="21">
        <v>5.25</v>
      </c>
      <c r="X444" s="21">
        <v>7.05</v>
      </c>
      <c r="Y444" s="21">
        <v>23.7</v>
      </c>
      <c r="Z444" s="21">
        <v>0.59</v>
      </c>
      <c r="AA444" s="21">
        <v>0</v>
      </c>
      <c r="AB444" s="21">
        <v>0.75</v>
      </c>
      <c r="AC444" s="21">
        <v>0.15</v>
      </c>
      <c r="AD444" s="21">
        <v>0.21</v>
      </c>
      <c r="AE444" s="21">
        <v>0.03</v>
      </c>
      <c r="AF444" s="21">
        <v>0.01</v>
      </c>
      <c r="AG444" s="21">
        <v>0.11</v>
      </c>
      <c r="AH444" s="21">
        <v>0.3</v>
      </c>
      <c r="AI444" s="21">
        <v>0</v>
      </c>
      <c r="AJ444" s="21">
        <v>0</v>
      </c>
      <c r="AK444" s="21">
        <v>48.3</v>
      </c>
      <c r="AL444" s="21">
        <v>37.200000000000003</v>
      </c>
      <c r="AM444" s="21">
        <v>64.05</v>
      </c>
      <c r="AN444" s="21">
        <v>33.450000000000003</v>
      </c>
      <c r="AO444" s="21">
        <v>13.95</v>
      </c>
      <c r="AP444" s="21">
        <v>29.7</v>
      </c>
      <c r="AQ444" s="21">
        <v>12</v>
      </c>
      <c r="AR444" s="21">
        <v>55.65</v>
      </c>
      <c r="AS444" s="21">
        <v>44.55</v>
      </c>
      <c r="AT444" s="21">
        <v>43.65</v>
      </c>
      <c r="AU444" s="21">
        <v>69.599999999999994</v>
      </c>
      <c r="AV444" s="21">
        <v>18.600000000000001</v>
      </c>
      <c r="AW444" s="21">
        <v>46.5</v>
      </c>
      <c r="AX444" s="21">
        <v>229.35</v>
      </c>
      <c r="AY444" s="21">
        <v>0</v>
      </c>
      <c r="AZ444" s="21">
        <v>78.900000000000006</v>
      </c>
      <c r="BA444" s="21">
        <v>43.65</v>
      </c>
      <c r="BB444" s="21">
        <v>27</v>
      </c>
      <c r="BC444" s="21">
        <v>19.5</v>
      </c>
      <c r="BD444" s="21">
        <v>0</v>
      </c>
      <c r="BE444" s="21">
        <v>0</v>
      </c>
      <c r="BF444" s="21">
        <v>0</v>
      </c>
      <c r="BG444" s="21">
        <v>0</v>
      </c>
      <c r="BH444" s="21">
        <v>0</v>
      </c>
      <c r="BI444" s="21">
        <v>0</v>
      </c>
      <c r="BJ444" s="21">
        <v>0</v>
      </c>
      <c r="BK444" s="21">
        <v>0.02</v>
      </c>
      <c r="BL444" s="21">
        <v>0</v>
      </c>
      <c r="BM444" s="21">
        <v>0</v>
      </c>
      <c r="BN444" s="21">
        <v>0</v>
      </c>
      <c r="BO444" s="21">
        <v>0</v>
      </c>
      <c r="BP444" s="21">
        <v>0</v>
      </c>
      <c r="BQ444" s="21">
        <v>0</v>
      </c>
      <c r="BR444" s="21">
        <v>0</v>
      </c>
      <c r="BS444" s="21">
        <v>0.02</v>
      </c>
      <c r="BT444" s="21">
        <v>0</v>
      </c>
      <c r="BU444" s="21">
        <v>0</v>
      </c>
      <c r="BV444" s="21">
        <v>7.0000000000000007E-2</v>
      </c>
      <c r="BW444" s="21">
        <v>0.01</v>
      </c>
      <c r="BX444" s="21">
        <v>0</v>
      </c>
      <c r="BY444" s="21">
        <v>0</v>
      </c>
      <c r="BZ444" s="21">
        <v>0</v>
      </c>
      <c r="CA444" s="21">
        <v>0</v>
      </c>
      <c r="CB444" s="21">
        <v>7.05</v>
      </c>
      <c r="CC444" s="23"/>
      <c r="CE444" s="21">
        <v>0.13</v>
      </c>
      <c r="CG444" s="21">
        <v>0</v>
      </c>
      <c r="CH444" s="21">
        <v>0</v>
      </c>
      <c r="CI444" s="21">
        <v>0</v>
      </c>
      <c r="CJ444" s="21">
        <v>0</v>
      </c>
      <c r="CK444" s="21">
        <v>0</v>
      </c>
      <c r="CL444" s="21">
        <v>0</v>
      </c>
      <c r="CM444" s="21">
        <v>0</v>
      </c>
      <c r="CN444" s="21">
        <v>0</v>
      </c>
      <c r="CO444" s="21">
        <v>0</v>
      </c>
      <c r="CP444" s="21">
        <v>0</v>
      </c>
      <c r="CQ444" s="21">
        <v>0</v>
      </c>
    </row>
    <row r="445" spans="1:95" s="18" customFormat="1" ht="15" x14ac:dyDescent="0.25">
      <c r="B445" s="19" t="s">
        <v>137</v>
      </c>
      <c r="C445" s="20" t="str">
        <f>"100"</f>
        <v>100</v>
      </c>
      <c r="D445" s="20">
        <v>0.36</v>
      </c>
      <c r="E445" s="20">
        <v>0</v>
      </c>
      <c r="F445" s="20">
        <v>0.3</v>
      </c>
      <c r="G445" s="20">
        <v>0.3</v>
      </c>
      <c r="H445" s="20">
        <v>11.6</v>
      </c>
      <c r="I445" s="20">
        <v>47.62</v>
      </c>
      <c r="J445" s="18">
        <v>0.1</v>
      </c>
      <c r="K445" s="18">
        <v>0</v>
      </c>
      <c r="L445" s="18">
        <v>0</v>
      </c>
      <c r="M445" s="18">
        <v>0</v>
      </c>
      <c r="N445" s="18">
        <v>9</v>
      </c>
      <c r="O445" s="18">
        <v>0.8</v>
      </c>
      <c r="P445" s="18">
        <v>1.8</v>
      </c>
      <c r="Q445" s="18">
        <v>0</v>
      </c>
      <c r="R445" s="18">
        <v>0</v>
      </c>
      <c r="S445" s="18">
        <v>0.8</v>
      </c>
      <c r="T445" s="18">
        <v>0.5</v>
      </c>
      <c r="U445" s="18">
        <v>15.6</v>
      </c>
      <c r="V445" s="18">
        <v>152.9</v>
      </c>
      <c r="W445" s="18">
        <v>12.8</v>
      </c>
      <c r="X445" s="18">
        <v>6.75</v>
      </c>
      <c r="Y445" s="18">
        <v>7.7</v>
      </c>
      <c r="Z445" s="18">
        <v>1.76</v>
      </c>
      <c r="AA445" s="18">
        <v>0</v>
      </c>
      <c r="AB445" s="18">
        <v>30</v>
      </c>
      <c r="AC445" s="18">
        <v>5</v>
      </c>
      <c r="AD445" s="18">
        <v>0.2</v>
      </c>
      <c r="AE445" s="18">
        <v>0.02</v>
      </c>
      <c r="AF445" s="18">
        <v>0.01</v>
      </c>
      <c r="AG445" s="18">
        <v>0.24</v>
      </c>
      <c r="AH445" s="18">
        <v>0.4</v>
      </c>
      <c r="AI445" s="18">
        <v>3</v>
      </c>
      <c r="AJ445" s="18">
        <v>0</v>
      </c>
      <c r="AK445" s="18">
        <v>10.8</v>
      </c>
      <c r="AL445" s="18">
        <v>11.7</v>
      </c>
      <c r="AM445" s="18">
        <v>17.100000000000001</v>
      </c>
      <c r="AN445" s="18">
        <v>16.2</v>
      </c>
      <c r="AO445" s="18">
        <v>2.7</v>
      </c>
      <c r="AP445" s="18">
        <v>9.9</v>
      </c>
      <c r="AQ445" s="18">
        <v>2.7</v>
      </c>
      <c r="AR445" s="18">
        <v>8.1</v>
      </c>
      <c r="AS445" s="18">
        <v>15.3</v>
      </c>
      <c r="AT445" s="18">
        <v>9</v>
      </c>
      <c r="AU445" s="18">
        <v>70.2</v>
      </c>
      <c r="AV445" s="18">
        <v>6.3</v>
      </c>
      <c r="AW445" s="18">
        <v>12.6</v>
      </c>
      <c r="AX445" s="18">
        <v>37.799999999999997</v>
      </c>
      <c r="AY445" s="18">
        <v>0</v>
      </c>
      <c r="AZ445" s="18">
        <v>11.7</v>
      </c>
      <c r="BA445" s="18">
        <v>14.4</v>
      </c>
      <c r="BB445" s="18">
        <v>5.4</v>
      </c>
      <c r="BC445" s="18">
        <v>4.5</v>
      </c>
      <c r="BD445" s="18">
        <v>0</v>
      </c>
      <c r="BE445" s="18">
        <v>0</v>
      </c>
      <c r="BF445" s="18">
        <v>0</v>
      </c>
      <c r="BG445" s="18">
        <v>0</v>
      </c>
      <c r="BH445" s="18">
        <v>0</v>
      </c>
      <c r="BI445" s="18">
        <v>0</v>
      </c>
      <c r="BJ445" s="18">
        <v>0</v>
      </c>
      <c r="BK445" s="18">
        <v>0</v>
      </c>
      <c r="BL445" s="18">
        <v>0</v>
      </c>
      <c r="BM445" s="18">
        <v>0</v>
      </c>
      <c r="BN445" s="18">
        <v>0</v>
      </c>
      <c r="BO445" s="18">
        <v>0</v>
      </c>
      <c r="BP445" s="18">
        <v>0</v>
      </c>
      <c r="BQ445" s="18">
        <v>0</v>
      </c>
      <c r="BR445" s="18">
        <v>0</v>
      </c>
      <c r="BS445" s="18">
        <v>0</v>
      </c>
      <c r="BT445" s="18">
        <v>0</v>
      </c>
      <c r="BU445" s="18">
        <v>0</v>
      </c>
      <c r="BV445" s="18">
        <v>0</v>
      </c>
      <c r="BW445" s="18">
        <v>0</v>
      </c>
      <c r="BX445" s="18">
        <v>0</v>
      </c>
      <c r="BY445" s="18">
        <v>0</v>
      </c>
      <c r="BZ445" s="18">
        <v>0</v>
      </c>
      <c r="CA445" s="18">
        <v>0</v>
      </c>
      <c r="CB445" s="18">
        <v>86.3</v>
      </c>
      <c r="CC445" s="20"/>
      <c r="CE445" s="18">
        <v>5</v>
      </c>
      <c r="CG445" s="18">
        <v>0</v>
      </c>
      <c r="CH445" s="18">
        <v>0</v>
      </c>
      <c r="CI445" s="18">
        <v>0</v>
      </c>
      <c r="CJ445" s="18">
        <v>0</v>
      </c>
      <c r="CK445" s="18">
        <v>0</v>
      </c>
      <c r="CL445" s="18">
        <v>0</v>
      </c>
      <c r="CM445" s="18">
        <v>0</v>
      </c>
      <c r="CN445" s="18">
        <v>0</v>
      </c>
      <c r="CO445" s="18">
        <v>0</v>
      </c>
      <c r="CP445" s="18">
        <v>0</v>
      </c>
      <c r="CQ445" s="18">
        <v>0</v>
      </c>
    </row>
    <row r="446" spans="1:95" s="26" customFormat="1" ht="15" x14ac:dyDescent="0.25">
      <c r="A446" s="13"/>
      <c r="B446" s="24" t="s">
        <v>91</v>
      </c>
      <c r="C446" s="25"/>
      <c r="D446" s="25">
        <v>19.07</v>
      </c>
      <c r="E446" s="25">
        <v>5.49</v>
      </c>
      <c r="F446" s="25">
        <v>24.33</v>
      </c>
      <c r="G446" s="25">
        <v>0.57999999999999996</v>
      </c>
      <c r="H446" s="25">
        <v>138.69999999999999</v>
      </c>
      <c r="I446" s="25">
        <v>822.45</v>
      </c>
      <c r="J446" s="26">
        <v>8.07</v>
      </c>
      <c r="K446" s="26">
        <v>2.9</v>
      </c>
      <c r="L446" s="26">
        <v>3.14</v>
      </c>
      <c r="M446" s="26">
        <v>0</v>
      </c>
      <c r="N446" s="26">
        <v>50.51</v>
      </c>
      <c r="O446" s="26">
        <v>72.64</v>
      </c>
      <c r="P446" s="26">
        <v>15.54</v>
      </c>
      <c r="Q446" s="26">
        <v>0</v>
      </c>
      <c r="R446" s="26">
        <v>0</v>
      </c>
      <c r="S446" s="26">
        <v>2.12</v>
      </c>
      <c r="T446" s="26">
        <v>8.94</v>
      </c>
      <c r="U446" s="26">
        <v>1163.17</v>
      </c>
      <c r="V446" s="26">
        <v>1436.04</v>
      </c>
      <c r="W446" s="26">
        <v>141.75</v>
      </c>
      <c r="X446" s="26">
        <v>111.31</v>
      </c>
      <c r="Y446" s="26">
        <v>331.38</v>
      </c>
      <c r="Z446" s="26">
        <v>7.47</v>
      </c>
      <c r="AA446" s="26">
        <v>49.71</v>
      </c>
      <c r="AB446" s="26">
        <v>4084.55</v>
      </c>
      <c r="AC446" s="26">
        <v>854.91</v>
      </c>
      <c r="AD446" s="26">
        <v>5.74</v>
      </c>
      <c r="AE446" s="26">
        <v>0.36</v>
      </c>
      <c r="AF446" s="26">
        <v>0.27</v>
      </c>
      <c r="AG446" s="26">
        <v>6.27</v>
      </c>
      <c r="AH446" s="26">
        <v>12.91</v>
      </c>
      <c r="AI446" s="26">
        <v>15.83</v>
      </c>
      <c r="AJ446" s="26">
        <v>0</v>
      </c>
      <c r="AK446" s="26">
        <v>579.44000000000005</v>
      </c>
      <c r="AL446" s="26">
        <v>543.23</v>
      </c>
      <c r="AM446" s="26">
        <v>950.29</v>
      </c>
      <c r="AN446" s="26">
        <v>411.68</v>
      </c>
      <c r="AO446" s="26">
        <v>188.41</v>
      </c>
      <c r="AP446" s="26">
        <v>414.62</v>
      </c>
      <c r="AQ446" s="26">
        <v>137.58000000000001</v>
      </c>
      <c r="AR446" s="26">
        <v>613.03</v>
      </c>
      <c r="AS446" s="26">
        <v>459.51</v>
      </c>
      <c r="AT446" s="26">
        <v>610.17999999999995</v>
      </c>
      <c r="AU446" s="26">
        <v>790.65</v>
      </c>
      <c r="AV446" s="26">
        <v>241.66</v>
      </c>
      <c r="AW446" s="26">
        <v>458.78</v>
      </c>
      <c r="AX446" s="26">
        <v>3625.32</v>
      </c>
      <c r="AY446" s="26">
        <v>0</v>
      </c>
      <c r="AZ446" s="26">
        <v>1079.92</v>
      </c>
      <c r="BA446" s="26">
        <v>611.70000000000005</v>
      </c>
      <c r="BB446" s="26">
        <v>336.58</v>
      </c>
      <c r="BC446" s="26">
        <v>238.52</v>
      </c>
      <c r="BD446" s="26">
        <v>0.22</v>
      </c>
      <c r="BE446" s="26">
        <v>0.05</v>
      </c>
      <c r="BF446" s="26">
        <v>0.04</v>
      </c>
      <c r="BG446" s="26">
        <v>0.11</v>
      </c>
      <c r="BH446" s="26">
        <v>0.14000000000000001</v>
      </c>
      <c r="BI446" s="26">
        <v>0.53</v>
      </c>
      <c r="BJ446" s="26">
        <v>0</v>
      </c>
      <c r="BK446" s="26">
        <v>1.86</v>
      </c>
      <c r="BL446" s="26">
        <v>0</v>
      </c>
      <c r="BM446" s="26">
        <v>0.61</v>
      </c>
      <c r="BN446" s="26">
        <v>7.0000000000000007E-2</v>
      </c>
      <c r="BO446" s="26">
        <v>0.02</v>
      </c>
      <c r="BP446" s="26">
        <v>0</v>
      </c>
      <c r="BQ446" s="26">
        <v>0.04</v>
      </c>
      <c r="BR446" s="26">
        <v>0.19</v>
      </c>
      <c r="BS446" s="26">
        <v>2.39</v>
      </c>
      <c r="BT446" s="26">
        <v>0</v>
      </c>
      <c r="BU446" s="26">
        <v>0</v>
      </c>
      <c r="BV446" s="26">
        <v>3</v>
      </c>
      <c r="BW446" s="26">
        <v>0.03</v>
      </c>
      <c r="BX446" s="26">
        <v>0</v>
      </c>
      <c r="BY446" s="26">
        <v>0</v>
      </c>
      <c r="BZ446" s="26">
        <v>0</v>
      </c>
      <c r="CA446" s="26">
        <v>0</v>
      </c>
      <c r="CB446" s="26">
        <v>789.49</v>
      </c>
      <c r="CC446" s="25"/>
      <c r="CD446" s="26" t="e">
        <f>$I$30/$I$44*100</f>
        <v>#DIV/0!</v>
      </c>
      <c r="CE446" s="26">
        <v>730.46</v>
      </c>
      <c r="CG446" s="26">
        <v>0</v>
      </c>
      <c r="CH446" s="26">
        <v>0</v>
      </c>
      <c r="CI446" s="26">
        <v>0</v>
      </c>
      <c r="CJ446" s="26">
        <v>0</v>
      </c>
      <c r="CK446" s="26">
        <v>0</v>
      </c>
      <c r="CL446" s="26">
        <v>0</v>
      </c>
      <c r="CM446" s="26">
        <v>0</v>
      </c>
      <c r="CN446" s="26">
        <v>0</v>
      </c>
      <c r="CO446" s="26">
        <v>0</v>
      </c>
      <c r="CP446" s="26">
        <v>11.7</v>
      </c>
      <c r="CQ446" s="26">
        <v>2.7</v>
      </c>
    </row>
    <row r="447" spans="1:95" s="5" customFormat="1" ht="15" x14ac:dyDescent="0.25">
      <c r="A447" s="13"/>
      <c r="B447" s="17" t="s">
        <v>92</v>
      </c>
      <c r="C447" s="11"/>
      <c r="D447" s="11"/>
      <c r="E447" s="11"/>
      <c r="F447" s="11"/>
      <c r="G447" s="11"/>
      <c r="H447" s="11"/>
      <c r="I447" s="11"/>
      <c r="CC447" s="11"/>
    </row>
    <row r="448" spans="1:95" s="21" customFormat="1" ht="15" x14ac:dyDescent="0.25">
      <c r="A448" s="18" t="s">
        <v>104</v>
      </c>
      <c r="B448" s="22" t="s">
        <v>238</v>
      </c>
      <c r="C448" s="23" t="str">
        <f>"45"</f>
        <v>45</v>
      </c>
      <c r="D448" s="23">
        <v>1.26</v>
      </c>
      <c r="E448" s="23">
        <v>0</v>
      </c>
      <c r="F448" s="23">
        <v>7.0000000000000007E-2</v>
      </c>
      <c r="G448" s="23">
        <v>0</v>
      </c>
      <c r="H448" s="23">
        <v>16.579999999999998</v>
      </c>
      <c r="I448" s="23">
        <v>72.464399999999998</v>
      </c>
      <c r="J448" s="21">
        <v>0.09</v>
      </c>
      <c r="K448" s="21">
        <v>0</v>
      </c>
      <c r="L448" s="21">
        <v>0</v>
      </c>
      <c r="M448" s="21">
        <v>0</v>
      </c>
      <c r="N448" s="21">
        <v>0.28999999999999998</v>
      </c>
      <c r="O448" s="21">
        <v>15.57</v>
      </c>
      <c r="P448" s="21">
        <v>0.72</v>
      </c>
      <c r="Q448" s="21">
        <v>0</v>
      </c>
      <c r="R448" s="21">
        <v>0</v>
      </c>
      <c r="S448" s="21">
        <v>0.14000000000000001</v>
      </c>
      <c r="T448" s="21">
        <v>0.77</v>
      </c>
      <c r="U448" s="21">
        <v>224.55</v>
      </c>
      <c r="V448" s="21">
        <v>41.85</v>
      </c>
      <c r="W448" s="21">
        <v>9</v>
      </c>
      <c r="X448" s="21">
        <v>6.3</v>
      </c>
      <c r="Y448" s="21">
        <v>29.25</v>
      </c>
      <c r="Z448" s="21">
        <v>0.5</v>
      </c>
      <c r="AA448" s="21">
        <v>0</v>
      </c>
      <c r="AB448" s="21">
        <v>0</v>
      </c>
      <c r="AC448" s="21">
        <v>0</v>
      </c>
      <c r="AD448" s="21">
        <v>0.5</v>
      </c>
      <c r="AE448" s="21">
        <v>0.05</v>
      </c>
      <c r="AF448" s="21">
        <v>0.01</v>
      </c>
      <c r="AG448" s="21">
        <v>0.41</v>
      </c>
      <c r="AH448" s="21">
        <v>0.99</v>
      </c>
      <c r="AI448" s="21">
        <v>0</v>
      </c>
      <c r="AJ448" s="21">
        <v>0</v>
      </c>
      <c r="AK448" s="21">
        <v>156.6</v>
      </c>
      <c r="AL448" s="21">
        <v>143.1</v>
      </c>
      <c r="AM448" s="21">
        <v>267.3</v>
      </c>
      <c r="AN448" s="21">
        <v>85.05</v>
      </c>
      <c r="AO448" s="21">
        <v>51.3</v>
      </c>
      <c r="AP448" s="21">
        <v>103.95</v>
      </c>
      <c r="AQ448" s="21">
        <v>33.299999999999997</v>
      </c>
      <c r="AR448" s="21">
        <v>165.6</v>
      </c>
      <c r="AS448" s="21">
        <v>109.35</v>
      </c>
      <c r="AT448" s="21">
        <v>132.75</v>
      </c>
      <c r="AU448" s="21">
        <v>113.4</v>
      </c>
      <c r="AV448" s="21">
        <v>66.599999999999994</v>
      </c>
      <c r="AW448" s="21">
        <v>116.1</v>
      </c>
      <c r="AX448" s="21">
        <v>1014.3</v>
      </c>
      <c r="AY448" s="21">
        <v>0</v>
      </c>
      <c r="AZ448" s="21">
        <v>319.05</v>
      </c>
      <c r="BA448" s="21">
        <v>165.6</v>
      </c>
      <c r="BB448" s="21">
        <v>84.15</v>
      </c>
      <c r="BC448" s="21">
        <v>66.150000000000006</v>
      </c>
      <c r="BD448" s="21">
        <v>0</v>
      </c>
      <c r="BE448" s="21">
        <v>0</v>
      </c>
      <c r="BF448" s="21">
        <v>0</v>
      </c>
      <c r="BG448" s="21">
        <v>0</v>
      </c>
      <c r="BH448" s="21">
        <v>0</v>
      </c>
      <c r="BI448" s="21">
        <v>0.05</v>
      </c>
      <c r="BJ448" s="21">
        <v>0</v>
      </c>
      <c r="BK448" s="21">
        <v>0</v>
      </c>
      <c r="BL448" s="21">
        <v>0</v>
      </c>
      <c r="BM448" s="21">
        <v>0</v>
      </c>
      <c r="BN448" s="21">
        <v>0.04</v>
      </c>
      <c r="BO448" s="21">
        <v>0</v>
      </c>
      <c r="BP448" s="21">
        <v>0</v>
      </c>
      <c r="BQ448" s="21">
        <v>0</v>
      </c>
      <c r="BR448" s="21">
        <v>0</v>
      </c>
      <c r="BS448" s="21">
        <v>0.04</v>
      </c>
      <c r="BT448" s="21">
        <v>0</v>
      </c>
      <c r="BU448" s="21">
        <v>0</v>
      </c>
      <c r="BV448" s="21">
        <v>0.16</v>
      </c>
      <c r="BW448" s="21">
        <v>0.01</v>
      </c>
      <c r="BX448" s="21">
        <v>0</v>
      </c>
      <c r="BY448" s="21">
        <v>0</v>
      </c>
      <c r="BZ448" s="21">
        <v>0</v>
      </c>
      <c r="CA448" s="21">
        <v>0</v>
      </c>
      <c r="CB448" s="21">
        <v>17.010000000000002</v>
      </c>
      <c r="CC448" s="23"/>
      <c r="CE448" s="21">
        <v>0</v>
      </c>
      <c r="CG448" s="21">
        <v>0</v>
      </c>
      <c r="CH448" s="21">
        <v>0</v>
      </c>
      <c r="CI448" s="21">
        <v>0</v>
      </c>
      <c r="CJ448" s="21">
        <v>0</v>
      </c>
      <c r="CK448" s="21">
        <v>0</v>
      </c>
      <c r="CL448" s="21">
        <v>0</v>
      </c>
      <c r="CM448" s="21">
        <v>0</v>
      </c>
      <c r="CN448" s="21">
        <v>0</v>
      </c>
      <c r="CO448" s="21">
        <v>0</v>
      </c>
      <c r="CP448" s="21">
        <v>0</v>
      </c>
      <c r="CQ448" s="21">
        <v>0</v>
      </c>
    </row>
    <row r="449" spans="1:95" s="21" customFormat="1" ht="15" x14ac:dyDescent="0.25">
      <c r="A449" s="18" t="s">
        <v>100</v>
      </c>
      <c r="B449" s="22" t="s">
        <v>84</v>
      </c>
      <c r="C449" s="23" t="str">
        <f>"10"</f>
        <v>10</v>
      </c>
      <c r="D449" s="23">
        <v>0.05</v>
      </c>
      <c r="E449" s="23">
        <v>0.05</v>
      </c>
      <c r="F449" s="23">
        <v>7.25</v>
      </c>
      <c r="G449" s="23">
        <v>0</v>
      </c>
      <c r="H449" s="23">
        <v>0.08</v>
      </c>
      <c r="I449" s="23">
        <v>65.754000000000005</v>
      </c>
      <c r="J449" s="21">
        <v>5.36</v>
      </c>
      <c r="K449" s="21">
        <v>0.25</v>
      </c>
      <c r="L449" s="21">
        <v>0</v>
      </c>
      <c r="M449" s="21">
        <v>0</v>
      </c>
      <c r="N449" s="21">
        <v>0.08</v>
      </c>
      <c r="O449" s="21">
        <v>0</v>
      </c>
      <c r="P449" s="21">
        <v>0</v>
      </c>
      <c r="Q449" s="21">
        <v>0</v>
      </c>
      <c r="R449" s="21">
        <v>0</v>
      </c>
      <c r="S449" s="21">
        <v>0</v>
      </c>
      <c r="T449" s="21">
        <v>0.02</v>
      </c>
      <c r="U449" s="21">
        <v>0.7</v>
      </c>
      <c r="V449" s="21">
        <v>1.5</v>
      </c>
      <c r="W449" s="21">
        <v>1.2</v>
      </c>
      <c r="X449" s="21">
        <v>0</v>
      </c>
      <c r="Y449" s="21">
        <v>1.9</v>
      </c>
      <c r="Z449" s="21">
        <v>0.02</v>
      </c>
      <c r="AA449" s="21">
        <v>59</v>
      </c>
      <c r="AB449" s="21">
        <v>38</v>
      </c>
      <c r="AC449" s="21">
        <v>65.3</v>
      </c>
      <c r="AD449" s="21">
        <v>0.1</v>
      </c>
      <c r="AE449" s="21">
        <v>0</v>
      </c>
      <c r="AF449" s="21">
        <v>0.01</v>
      </c>
      <c r="AG449" s="21">
        <v>0</v>
      </c>
      <c r="AH449" s="21">
        <v>0.02</v>
      </c>
      <c r="AI449" s="21">
        <v>0</v>
      </c>
      <c r="AJ449" s="21">
        <v>0</v>
      </c>
      <c r="AK449" s="21">
        <v>2.6</v>
      </c>
      <c r="AL449" s="21">
        <v>2.5</v>
      </c>
      <c r="AM449" s="21">
        <v>4.7</v>
      </c>
      <c r="AN449" s="21">
        <v>2.8</v>
      </c>
      <c r="AO449" s="21">
        <v>1.1000000000000001</v>
      </c>
      <c r="AP449" s="21">
        <v>3</v>
      </c>
      <c r="AQ449" s="21">
        <v>2.7</v>
      </c>
      <c r="AR449" s="21">
        <v>2.6</v>
      </c>
      <c r="AS449" s="21">
        <v>2.2000000000000002</v>
      </c>
      <c r="AT449" s="21">
        <v>1.6</v>
      </c>
      <c r="AU449" s="21">
        <v>3.6</v>
      </c>
      <c r="AV449" s="21">
        <v>2.2000000000000002</v>
      </c>
      <c r="AW449" s="21">
        <v>1.5</v>
      </c>
      <c r="AX449" s="21">
        <v>8.9</v>
      </c>
      <c r="AY449" s="21">
        <v>0</v>
      </c>
      <c r="AZ449" s="21">
        <v>3</v>
      </c>
      <c r="BA449" s="21">
        <v>3.4</v>
      </c>
      <c r="BB449" s="21">
        <v>2.6</v>
      </c>
      <c r="BC449" s="21">
        <v>0.6</v>
      </c>
      <c r="BD449" s="21">
        <v>0.37</v>
      </c>
      <c r="BE449" s="21">
        <v>0.08</v>
      </c>
      <c r="BF449" s="21">
        <v>7.0000000000000007E-2</v>
      </c>
      <c r="BG449" s="21">
        <v>0.19</v>
      </c>
      <c r="BH449" s="21">
        <v>0.24</v>
      </c>
      <c r="BI449" s="21">
        <v>0.78</v>
      </c>
      <c r="BJ449" s="21">
        <v>0</v>
      </c>
      <c r="BK449" s="21">
        <v>2.46</v>
      </c>
      <c r="BL449" s="21">
        <v>0</v>
      </c>
      <c r="BM449" s="21">
        <v>0.75</v>
      </c>
      <c r="BN449" s="21">
        <v>0</v>
      </c>
      <c r="BO449" s="21">
        <v>0</v>
      </c>
      <c r="BP449" s="21">
        <v>0</v>
      </c>
      <c r="BQ449" s="21">
        <v>0.08</v>
      </c>
      <c r="BR449" s="21">
        <v>0.28999999999999998</v>
      </c>
      <c r="BS449" s="21">
        <v>2.27</v>
      </c>
      <c r="BT449" s="21">
        <v>0</v>
      </c>
      <c r="BU449" s="21">
        <v>0</v>
      </c>
      <c r="BV449" s="21">
        <v>0.08</v>
      </c>
      <c r="BW449" s="21">
        <v>0.01</v>
      </c>
      <c r="BX449" s="21">
        <v>0</v>
      </c>
      <c r="BY449" s="21">
        <v>0</v>
      </c>
      <c r="BZ449" s="21">
        <v>0</v>
      </c>
      <c r="CA449" s="21">
        <v>0</v>
      </c>
      <c r="CB449" s="21">
        <v>1.6</v>
      </c>
      <c r="CC449" s="23"/>
      <c r="CE449" s="21">
        <v>65.33</v>
      </c>
      <c r="CG449" s="21">
        <v>0</v>
      </c>
      <c r="CH449" s="21">
        <v>0</v>
      </c>
      <c r="CI449" s="21">
        <v>0</v>
      </c>
      <c r="CJ449" s="21">
        <v>0</v>
      </c>
      <c r="CK449" s="21">
        <v>0</v>
      </c>
      <c r="CL449" s="21">
        <v>0</v>
      </c>
      <c r="CM449" s="21">
        <v>0</v>
      </c>
      <c r="CN449" s="21">
        <v>0</v>
      </c>
      <c r="CO449" s="21">
        <v>0</v>
      </c>
      <c r="CP449" s="21">
        <v>0</v>
      </c>
      <c r="CQ449" s="21">
        <v>0</v>
      </c>
    </row>
    <row r="450" spans="1:95" s="21" customFormat="1" ht="15" x14ac:dyDescent="0.25">
      <c r="A450" s="18" t="s">
        <v>296</v>
      </c>
      <c r="B450" s="22" t="s">
        <v>297</v>
      </c>
      <c r="C450" s="23" t="str">
        <f>"180"</f>
        <v>180</v>
      </c>
      <c r="D450" s="23">
        <v>0.74</v>
      </c>
      <c r="E450" s="23">
        <v>0</v>
      </c>
      <c r="F450" s="23">
        <v>0.09</v>
      </c>
      <c r="G450" s="23">
        <v>0</v>
      </c>
      <c r="H450" s="23">
        <v>32.520000000000003</v>
      </c>
      <c r="I450" s="23">
        <v>124.36784999999999</v>
      </c>
      <c r="J450" s="21">
        <v>0.02</v>
      </c>
      <c r="K450" s="21">
        <v>0</v>
      </c>
      <c r="L450" s="21">
        <v>0.02</v>
      </c>
      <c r="M450" s="21">
        <v>0</v>
      </c>
      <c r="N450" s="21">
        <v>29.77</v>
      </c>
      <c r="O450" s="21">
        <v>0.31</v>
      </c>
      <c r="P450" s="21">
        <v>2.44</v>
      </c>
      <c r="Q450" s="21">
        <v>0</v>
      </c>
      <c r="R450" s="21">
        <v>0</v>
      </c>
      <c r="S450" s="21">
        <v>0.45</v>
      </c>
      <c r="T450" s="21">
        <v>0.69</v>
      </c>
      <c r="U450" s="21">
        <v>0</v>
      </c>
      <c r="V450" s="21">
        <v>230.5</v>
      </c>
      <c r="W450" s="21">
        <v>21.48</v>
      </c>
      <c r="X450" s="21">
        <v>17.7</v>
      </c>
      <c r="Y450" s="21">
        <v>19.170000000000002</v>
      </c>
      <c r="Z450" s="21">
        <v>0.59</v>
      </c>
      <c r="AA450" s="21">
        <v>0</v>
      </c>
      <c r="AB450" s="21">
        <v>288.36</v>
      </c>
      <c r="AC450" s="21">
        <v>53.37</v>
      </c>
      <c r="AD450" s="21">
        <v>0.66</v>
      </c>
      <c r="AE450" s="21">
        <v>0.01</v>
      </c>
      <c r="AF450" s="21">
        <v>0.02</v>
      </c>
      <c r="AG450" s="21">
        <v>0.34</v>
      </c>
      <c r="AH450" s="21">
        <v>0.5</v>
      </c>
      <c r="AI450" s="21">
        <v>0.25</v>
      </c>
      <c r="AJ450" s="21">
        <v>0</v>
      </c>
      <c r="AK450" s="21">
        <v>0</v>
      </c>
      <c r="AL450" s="21">
        <v>0</v>
      </c>
      <c r="AM450" s="21">
        <v>0.01</v>
      </c>
      <c r="AN450" s="21">
        <v>0.01</v>
      </c>
      <c r="AO450" s="21">
        <v>0</v>
      </c>
      <c r="AP450" s="21">
        <v>0</v>
      </c>
      <c r="AQ450" s="21">
        <v>0</v>
      </c>
      <c r="AR450" s="21">
        <v>0</v>
      </c>
      <c r="AS450" s="21">
        <v>0.01</v>
      </c>
      <c r="AT450" s="21">
        <v>0</v>
      </c>
      <c r="AU450" s="21">
        <v>0.03</v>
      </c>
      <c r="AV450" s="21">
        <v>0</v>
      </c>
      <c r="AW450" s="21">
        <v>0</v>
      </c>
      <c r="AX450" s="21">
        <v>0.01</v>
      </c>
      <c r="AY450" s="21">
        <v>0</v>
      </c>
      <c r="AZ450" s="21">
        <v>0.01</v>
      </c>
      <c r="BA450" s="21">
        <v>0.01</v>
      </c>
      <c r="BB450" s="21">
        <v>0</v>
      </c>
      <c r="BC450" s="21">
        <v>0</v>
      </c>
      <c r="BD450" s="21">
        <v>0</v>
      </c>
      <c r="BE450" s="21">
        <v>0</v>
      </c>
      <c r="BF450" s="21">
        <v>0</v>
      </c>
      <c r="BG450" s="21">
        <v>0</v>
      </c>
      <c r="BH450" s="21">
        <v>0</v>
      </c>
      <c r="BI450" s="21">
        <v>0</v>
      </c>
      <c r="BJ450" s="21">
        <v>0</v>
      </c>
      <c r="BK450" s="21">
        <v>0</v>
      </c>
      <c r="BL450" s="21">
        <v>0</v>
      </c>
      <c r="BM450" s="21">
        <v>0</v>
      </c>
      <c r="BN450" s="21">
        <v>0</v>
      </c>
      <c r="BO450" s="21">
        <v>0</v>
      </c>
      <c r="BP450" s="21">
        <v>0</v>
      </c>
      <c r="BQ450" s="21">
        <v>0</v>
      </c>
      <c r="BR450" s="21">
        <v>0</v>
      </c>
      <c r="BS450" s="21">
        <v>0.01</v>
      </c>
      <c r="BT450" s="21">
        <v>0</v>
      </c>
      <c r="BU450" s="21">
        <v>0</v>
      </c>
      <c r="BV450" s="21">
        <v>0</v>
      </c>
      <c r="BW450" s="21">
        <v>0</v>
      </c>
      <c r="BX450" s="21">
        <v>0</v>
      </c>
      <c r="BY450" s="21">
        <v>0</v>
      </c>
      <c r="BZ450" s="21">
        <v>0</v>
      </c>
      <c r="CA450" s="21">
        <v>0</v>
      </c>
      <c r="CB450" s="21">
        <v>166.92</v>
      </c>
      <c r="CC450" s="23"/>
      <c r="CE450" s="21">
        <v>48.06</v>
      </c>
      <c r="CG450" s="21">
        <v>0</v>
      </c>
      <c r="CH450" s="21">
        <v>0</v>
      </c>
      <c r="CI450" s="21">
        <v>0</v>
      </c>
      <c r="CJ450" s="21">
        <v>0</v>
      </c>
      <c r="CK450" s="21">
        <v>0</v>
      </c>
      <c r="CL450" s="21">
        <v>0</v>
      </c>
      <c r="CM450" s="21">
        <v>0</v>
      </c>
      <c r="CN450" s="21">
        <v>0</v>
      </c>
      <c r="CO450" s="21">
        <v>0</v>
      </c>
      <c r="CP450" s="21">
        <v>9</v>
      </c>
      <c r="CQ450" s="21">
        <v>0</v>
      </c>
    </row>
    <row r="451" spans="1:95" s="18" customFormat="1" ht="15" x14ac:dyDescent="0.25">
      <c r="B451" s="19" t="s">
        <v>298</v>
      </c>
      <c r="C451" s="20" t="str">
        <f>"100"</f>
        <v>100</v>
      </c>
      <c r="D451" s="20">
        <v>1.35</v>
      </c>
      <c r="E451" s="20">
        <v>0</v>
      </c>
      <c r="F451" s="20">
        <v>0.38</v>
      </c>
      <c r="G451" s="20">
        <v>0.38</v>
      </c>
      <c r="H451" s="20">
        <v>22.7</v>
      </c>
      <c r="I451" s="20">
        <v>93.77500000000002</v>
      </c>
      <c r="J451" s="18">
        <v>0.2</v>
      </c>
      <c r="K451" s="18">
        <v>0</v>
      </c>
      <c r="L451" s="18">
        <v>0</v>
      </c>
      <c r="M451" s="18">
        <v>0</v>
      </c>
      <c r="N451" s="18">
        <v>19</v>
      </c>
      <c r="O451" s="18">
        <v>2</v>
      </c>
      <c r="P451" s="18">
        <v>1.7</v>
      </c>
      <c r="Q451" s="18">
        <v>0</v>
      </c>
      <c r="R451" s="18">
        <v>0</v>
      </c>
      <c r="S451" s="18">
        <v>0.4</v>
      </c>
      <c r="T451" s="18">
        <v>0.9</v>
      </c>
      <c r="U451" s="18">
        <v>18.600000000000001</v>
      </c>
      <c r="V451" s="18">
        <v>191.4</v>
      </c>
      <c r="W451" s="18">
        <v>6.4</v>
      </c>
      <c r="X451" s="18">
        <v>31.5</v>
      </c>
      <c r="Y451" s="18">
        <v>19.600000000000001</v>
      </c>
      <c r="Z451" s="18">
        <v>0.48</v>
      </c>
      <c r="AA451" s="18">
        <v>0</v>
      </c>
      <c r="AB451" s="18">
        <v>120</v>
      </c>
      <c r="AC451" s="18">
        <v>20</v>
      </c>
      <c r="AD451" s="18">
        <v>0.4</v>
      </c>
      <c r="AE451" s="18">
        <v>0.02</v>
      </c>
      <c r="AF451" s="18">
        <v>0.03</v>
      </c>
      <c r="AG451" s="18">
        <v>0.48</v>
      </c>
      <c r="AH451" s="18">
        <v>0.9</v>
      </c>
      <c r="AI451" s="18">
        <v>3</v>
      </c>
      <c r="AJ451" s="18">
        <v>0</v>
      </c>
      <c r="AK451" s="18">
        <v>0</v>
      </c>
      <c r="AL451" s="18">
        <v>0</v>
      </c>
      <c r="AM451" s="18">
        <v>0</v>
      </c>
      <c r="AN451" s="18">
        <v>0</v>
      </c>
      <c r="AO451" s="18">
        <v>0</v>
      </c>
      <c r="AP451" s="18">
        <v>0</v>
      </c>
      <c r="AQ451" s="18">
        <v>0</v>
      </c>
      <c r="AR451" s="18">
        <v>0</v>
      </c>
      <c r="AS451" s="18">
        <v>0</v>
      </c>
      <c r="AT451" s="18">
        <v>0</v>
      </c>
      <c r="AU451" s="18">
        <v>0</v>
      </c>
      <c r="AV451" s="18">
        <v>0</v>
      </c>
      <c r="AW451" s="18">
        <v>0</v>
      </c>
      <c r="AX451" s="18">
        <v>0</v>
      </c>
      <c r="AY451" s="18">
        <v>0</v>
      </c>
      <c r="AZ451" s="18">
        <v>0</v>
      </c>
      <c r="BA451" s="18">
        <v>0</v>
      </c>
      <c r="BB451" s="18">
        <v>0</v>
      </c>
      <c r="BC451" s="18">
        <v>0</v>
      </c>
      <c r="BD451" s="18">
        <v>0</v>
      </c>
      <c r="BE451" s="18">
        <v>0</v>
      </c>
      <c r="BF451" s="18">
        <v>0</v>
      </c>
      <c r="BG451" s="18">
        <v>0</v>
      </c>
      <c r="BH451" s="18">
        <v>0</v>
      </c>
      <c r="BI451" s="18">
        <v>0</v>
      </c>
      <c r="BJ451" s="18">
        <v>0</v>
      </c>
      <c r="BK451" s="18">
        <v>0</v>
      </c>
      <c r="BL451" s="18">
        <v>0</v>
      </c>
      <c r="BM451" s="18">
        <v>0</v>
      </c>
      <c r="BN451" s="18">
        <v>0</v>
      </c>
      <c r="BO451" s="18">
        <v>0</v>
      </c>
      <c r="BP451" s="18">
        <v>0</v>
      </c>
      <c r="BQ451" s="18">
        <v>0</v>
      </c>
      <c r="BR451" s="18">
        <v>0</v>
      </c>
      <c r="BS451" s="18">
        <v>0</v>
      </c>
      <c r="BT451" s="18">
        <v>0</v>
      </c>
      <c r="BU451" s="18">
        <v>0</v>
      </c>
      <c r="BV451" s="18">
        <v>0</v>
      </c>
      <c r="BW451" s="18">
        <v>0</v>
      </c>
      <c r="BX451" s="18">
        <v>0</v>
      </c>
      <c r="BY451" s="18">
        <v>0</v>
      </c>
      <c r="BZ451" s="18">
        <v>0</v>
      </c>
      <c r="CA451" s="18">
        <v>0</v>
      </c>
      <c r="CB451" s="18">
        <v>74</v>
      </c>
      <c r="CC451" s="20"/>
      <c r="CE451" s="18">
        <v>20</v>
      </c>
      <c r="CG451" s="18">
        <v>0</v>
      </c>
      <c r="CH451" s="18">
        <v>0</v>
      </c>
      <c r="CI451" s="18">
        <v>0</v>
      </c>
      <c r="CJ451" s="18">
        <v>0</v>
      </c>
      <c r="CK451" s="18">
        <v>0</v>
      </c>
      <c r="CL451" s="18">
        <v>0</v>
      </c>
      <c r="CM451" s="18">
        <v>0</v>
      </c>
      <c r="CN451" s="18">
        <v>0</v>
      </c>
      <c r="CO451" s="18">
        <v>0</v>
      </c>
      <c r="CP451" s="18">
        <v>0</v>
      </c>
      <c r="CQ451" s="18">
        <v>0</v>
      </c>
    </row>
    <row r="452" spans="1:95" s="26" customFormat="1" ht="15" x14ac:dyDescent="0.25">
      <c r="A452" s="13"/>
      <c r="B452" s="24" t="s">
        <v>94</v>
      </c>
      <c r="C452" s="25"/>
      <c r="D452" s="25">
        <v>3.4</v>
      </c>
      <c r="E452" s="25">
        <v>0.05</v>
      </c>
      <c r="F452" s="25">
        <v>7.79</v>
      </c>
      <c r="G452" s="25">
        <v>0.38</v>
      </c>
      <c r="H452" s="25">
        <v>71.87</v>
      </c>
      <c r="I452" s="25">
        <v>356.36</v>
      </c>
      <c r="J452" s="26">
        <v>5.67</v>
      </c>
      <c r="K452" s="26">
        <v>0.25</v>
      </c>
      <c r="L452" s="26">
        <v>0.02</v>
      </c>
      <c r="M452" s="26">
        <v>0</v>
      </c>
      <c r="N452" s="26">
        <v>49.14</v>
      </c>
      <c r="O452" s="26">
        <v>17.88</v>
      </c>
      <c r="P452" s="26">
        <v>4.8600000000000003</v>
      </c>
      <c r="Q452" s="26">
        <v>0</v>
      </c>
      <c r="R452" s="26">
        <v>0</v>
      </c>
      <c r="S452" s="26">
        <v>0.99</v>
      </c>
      <c r="T452" s="26">
        <v>2.38</v>
      </c>
      <c r="U452" s="26">
        <v>243.85</v>
      </c>
      <c r="V452" s="26">
        <v>465.25</v>
      </c>
      <c r="W452" s="26">
        <v>38.08</v>
      </c>
      <c r="X452" s="26">
        <v>55.5</v>
      </c>
      <c r="Y452" s="26">
        <v>69.92</v>
      </c>
      <c r="Z452" s="26">
        <v>1.59</v>
      </c>
      <c r="AA452" s="26">
        <v>59</v>
      </c>
      <c r="AB452" s="26">
        <v>446.36</v>
      </c>
      <c r="AC452" s="26">
        <v>138.66999999999999</v>
      </c>
      <c r="AD452" s="26">
        <v>1.65</v>
      </c>
      <c r="AE452" s="26">
        <v>0.08</v>
      </c>
      <c r="AF452" s="26">
        <v>0.08</v>
      </c>
      <c r="AG452" s="26">
        <v>1.23</v>
      </c>
      <c r="AH452" s="26">
        <v>2.41</v>
      </c>
      <c r="AI452" s="26">
        <v>3.25</v>
      </c>
      <c r="AJ452" s="26">
        <v>0</v>
      </c>
      <c r="AK452" s="26">
        <v>159.19999999999999</v>
      </c>
      <c r="AL452" s="26">
        <v>145.6</v>
      </c>
      <c r="AM452" s="26">
        <v>272.01</v>
      </c>
      <c r="AN452" s="26">
        <v>87.86</v>
      </c>
      <c r="AO452" s="26">
        <v>52.4</v>
      </c>
      <c r="AP452" s="26">
        <v>106.95</v>
      </c>
      <c r="AQ452" s="26">
        <v>36</v>
      </c>
      <c r="AR452" s="26">
        <v>168.2</v>
      </c>
      <c r="AS452" s="26">
        <v>111.56</v>
      </c>
      <c r="AT452" s="26">
        <v>134.35</v>
      </c>
      <c r="AU452" s="26">
        <v>117.03</v>
      </c>
      <c r="AV452" s="26">
        <v>68.8</v>
      </c>
      <c r="AW452" s="26">
        <v>117.6</v>
      </c>
      <c r="AX452" s="26">
        <v>1023.21</v>
      </c>
      <c r="AY452" s="26">
        <v>0</v>
      </c>
      <c r="AZ452" s="26">
        <v>322.06</v>
      </c>
      <c r="BA452" s="26">
        <v>169.01</v>
      </c>
      <c r="BB452" s="26">
        <v>86.75</v>
      </c>
      <c r="BC452" s="26">
        <v>66.75</v>
      </c>
      <c r="BD452" s="26">
        <v>0.37</v>
      </c>
      <c r="BE452" s="26">
        <v>0.08</v>
      </c>
      <c r="BF452" s="26">
        <v>7.0000000000000007E-2</v>
      </c>
      <c r="BG452" s="26">
        <v>0.19</v>
      </c>
      <c r="BH452" s="26">
        <v>0.24</v>
      </c>
      <c r="BI452" s="26">
        <v>0.83</v>
      </c>
      <c r="BJ452" s="26">
        <v>0</v>
      </c>
      <c r="BK452" s="26">
        <v>2.4700000000000002</v>
      </c>
      <c r="BL452" s="26">
        <v>0</v>
      </c>
      <c r="BM452" s="26">
        <v>0.75</v>
      </c>
      <c r="BN452" s="26">
        <v>0.04</v>
      </c>
      <c r="BO452" s="26">
        <v>0</v>
      </c>
      <c r="BP452" s="26">
        <v>0</v>
      </c>
      <c r="BQ452" s="26">
        <v>0.08</v>
      </c>
      <c r="BR452" s="26">
        <v>0.28999999999999998</v>
      </c>
      <c r="BS452" s="26">
        <v>2.3199999999999998</v>
      </c>
      <c r="BT452" s="26">
        <v>0</v>
      </c>
      <c r="BU452" s="26">
        <v>0</v>
      </c>
      <c r="BV452" s="26">
        <v>0.24</v>
      </c>
      <c r="BW452" s="26">
        <v>0.02</v>
      </c>
      <c r="BX452" s="26">
        <v>0</v>
      </c>
      <c r="BY452" s="26">
        <v>0</v>
      </c>
      <c r="BZ452" s="26">
        <v>0</v>
      </c>
      <c r="CA452" s="26">
        <v>0</v>
      </c>
      <c r="CB452" s="26">
        <v>259.52999999999997</v>
      </c>
      <c r="CC452" s="25"/>
      <c r="CD452" s="26" t="e">
        <f>$I$36/$I$44*100</f>
        <v>#DIV/0!</v>
      </c>
      <c r="CE452" s="26">
        <v>133.38999999999999</v>
      </c>
      <c r="CG452" s="26">
        <v>0</v>
      </c>
      <c r="CH452" s="26">
        <v>0</v>
      </c>
      <c r="CI452" s="26">
        <v>0</v>
      </c>
      <c r="CJ452" s="26">
        <v>0</v>
      </c>
      <c r="CK452" s="26">
        <v>0</v>
      </c>
      <c r="CL452" s="26">
        <v>0</v>
      </c>
      <c r="CM452" s="26">
        <v>0</v>
      </c>
      <c r="CN452" s="26">
        <v>0</v>
      </c>
      <c r="CO452" s="26">
        <v>0</v>
      </c>
      <c r="CP452" s="26">
        <v>9</v>
      </c>
      <c r="CQ452" s="26">
        <v>0</v>
      </c>
    </row>
    <row r="453" spans="1:95" s="5" customFormat="1" ht="15" x14ac:dyDescent="0.25">
      <c r="A453" s="13"/>
      <c r="B453" s="15" t="s">
        <v>95</v>
      </c>
      <c r="C453" s="11"/>
      <c r="D453" s="11"/>
      <c r="E453" s="11"/>
      <c r="F453" s="11"/>
      <c r="G453" s="11"/>
      <c r="H453" s="11"/>
      <c r="I453" s="11"/>
      <c r="CC453" s="11"/>
    </row>
    <row r="454" spans="1:95" s="21" customFormat="1" ht="15" x14ac:dyDescent="0.25">
      <c r="A454" s="18" t="s">
        <v>299</v>
      </c>
      <c r="B454" s="22" t="s">
        <v>300</v>
      </c>
      <c r="C454" s="23" t="str">
        <f>"320"</f>
        <v>320</v>
      </c>
      <c r="D454" s="23">
        <v>20.38</v>
      </c>
      <c r="E454" s="23">
        <v>16.3</v>
      </c>
      <c r="F454" s="23">
        <v>26.93</v>
      </c>
      <c r="G454" s="23">
        <v>0.15</v>
      </c>
      <c r="H454" s="23">
        <v>33.369999999999997</v>
      </c>
      <c r="I454" s="23">
        <v>436.31305828282825</v>
      </c>
      <c r="J454" s="21">
        <v>10.71</v>
      </c>
      <c r="K454" s="21">
        <v>0.48</v>
      </c>
      <c r="L454" s="21">
        <v>0</v>
      </c>
      <c r="M454" s="21">
        <v>0</v>
      </c>
      <c r="N454" s="21">
        <v>10.55</v>
      </c>
      <c r="O454" s="21">
        <v>11.82</v>
      </c>
      <c r="P454" s="21">
        <v>11</v>
      </c>
      <c r="Q454" s="21">
        <v>0</v>
      </c>
      <c r="R454" s="21">
        <v>0</v>
      </c>
      <c r="S454" s="21">
        <v>0.61</v>
      </c>
      <c r="T454" s="21">
        <v>5.5</v>
      </c>
      <c r="U454" s="21">
        <v>1056.4100000000001</v>
      </c>
      <c r="V454" s="21">
        <v>987.3</v>
      </c>
      <c r="W454" s="21">
        <v>123.11</v>
      </c>
      <c r="X454" s="21">
        <v>71.59</v>
      </c>
      <c r="Y454" s="21">
        <v>313.42</v>
      </c>
      <c r="Z454" s="21">
        <v>3.14</v>
      </c>
      <c r="AA454" s="21">
        <v>128.31</v>
      </c>
      <c r="AB454" s="21">
        <v>101.71</v>
      </c>
      <c r="AC454" s="21">
        <v>170.2</v>
      </c>
      <c r="AD454" s="21">
        <v>0.56999999999999995</v>
      </c>
      <c r="AE454" s="21">
        <v>0.11</v>
      </c>
      <c r="AF454" s="21">
        <v>0.3</v>
      </c>
      <c r="AG454" s="21">
        <v>5.81</v>
      </c>
      <c r="AH454" s="21">
        <v>2.91</v>
      </c>
      <c r="AI454" s="21">
        <v>26.24</v>
      </c>
      <c r="AJ454" s="21">
        <v>0</v>
      </c>
      <c r="AK454" s="21">
        <v>285.18</v>
      </c>
      <c r="AL454" s="21">
        <v>231.5</v>
      </c>
      <c r="AM454" s="21">
        <v>374.78</v>
      </c>
      <c r="AN454" s="21">
        <v>286.7</v>
      </c>
      <c r="AO454" s="21">
        <v>127.79</v>
      </c>
      <c r="AP454" s="21">
        <v>212.02</v>
      </c>
      <c r="AQ454" s="21">
        <v>67.739999999999995</v>
      </c>
      <c r="AR454" s="21">
        <v>256.52999999999997</v>
      </c>
      <c r="AS454" s="21">
        <v>294.43</v>
      </c>
      <c r="AT454" s="21">
        <v>347.71</v>
      </c>
      <c r="AU454" s="21">
        <v>578.24</v>
      </c>
      <c r="AV454" s="21">
        <v>129.77000000000001</v>
      </c>
      <c r="AW454" s="21">
        <v>196.14</v>
      </c>
      <c r="AX454" s="21">
        <v>951.51</v>
      </c>
      <c r="AY454" s="21">
        <v>2.06</v>
      </c>
      <c r="AZ454" s="21">
        <v>219.09</v>
      </c>
      <c r="BA454" s="21">
        <v>298.14999999999998</v>
      </c>
      <c r="BB454" s="21">
        <v>207.97</v>
      </c>
      <c r="BC454" s="21">
        <v>100.6</v>
      </c>
      <c r="BD454" s="21">
        <v>0.68</v>
      </c>
      <c r="BE454" s="21">
        <v>0.15</v>
      </c>
      <c r="BF454" s="21">
        <v>0.13</v>
      </c>
      <c r="BG454" s="21">
        <v>0.34</v>
      </c>
      <c r="BH454" s="21">
        <v>0.44</v>
      </c>
      <c r="BI454" s="21">
        <v>1.42</v>
      </c>
      <c r="BJ454" s="21">
        <v>0</v>
      </c>
      <c r="BK454" s="21">
        <v>4.4800000000000004</v>
      </c>
      <c r="BL454" s="21">
        <v>0</v>
      </c>
      <c r="BM454" s="21">
        <v>1.36</v>
      </c>
      <c r="BN454" s="21">
        <v>0</v>
      </c>
      <c r="BO454" s="21">
        <v>0</v>
      </c>
      <c r="BP454" s="21">
        <v>0</v>
      </c>
      <c r="BQ454" s="21">
        <v>0.15</v>
      </c>
      <c r="BR454" s="21">
        <v>0.52</v>
      </c>
      <c r="BS454" s="21">
        <v>4.16</v>
      </c>
      <c r="BT454" s="21">
        <v>0</v>
      </c>
      <c r="BU454" s="21">
        <v>0</v>
      </c>
      <c r="BV454" s="21">
        <v>0.19</v>
      </c>
      <c r="BW454" s="21">
        <v>0.01</v>
      </c>
      <c r="BX454" s="21">
        <v>0</v>
      </c>
      <c r="BY454" s="21">
        <v>0</v>
      </c>
      <c r="BZ454" s="21">
        <v>0</v>
      </c>
      <c r="CA454" s="21">
        <v>0</v>
      </c>
      <c r="CB454" s="21">
        <v>292.41000000000003</v>
      </c>
      <c r="CC454" s="23"/>
      <c r="CE454" s="21">
        <v>145.27000000000001</v>
      </c>
      <c r="CG454" s="21">
        <v>0</v>
      </c>
      <c r="CH454" s="21">
        <v>0</v>
      </c>
      <c r="CI454" s="21">
        <v>0</v>
      </c>
      <c r="CJ454" s="21">
        <v>0</v>
      </c>
      <c r="CK454" s="21">
        <v>0</v>
      </c>
      <c r="CL454" s="21">
        <v>0</v>
      </c>
      <c r="CM454" s="21">
        <v>0</v>
      </c>
      <c r="CN454" s="21">
        <v>0</v>
      </c>
      <c r="CO454" s="21">
        <v>0</v>
      </c>
      <c r="CP454" s="21">
        <v>0</v>
      </c>
      <c r="CQ454" s="21">
        <v>2.54</v>
      </c>
    </row>
    <row r="455" spans="1:95" s="21" customFormat="1" ht="15" x14ac:dyDescent="0.25">
      <c r="A455" s="21" t="s">
        <v>108</v>
      </c>
      <c r="B455" s="22" t="s">
        <v>127</v>
      </c>
      <c r="C455" s="23" t="str">
        <f>"200"</f>
        <v>200</v>
      </c>
      <c r="D455" s="23">
        <v>0.44</v>
      </c>
      <c r="E455" s="23">
        <v>0</v>
      </c>
      <c r="F455" s="23">
        <v>0.1</v>
      </c>
      <c r="G455" s="23">
        <v>0.1</v>
      </c>
      <c r="H455" s="23">
        <v>9.67</v>
      </c>
      <c r="I455" s="23">
        <v>39.970020000000005</v>
      </c>
      <c r="J455" s="21">
        <v>0</v>
      </c>
      <c r="K455" s="21">
        <v>0</v>
      </c>
      <c r="L455" s="21">
        <v>0</v>
      </c>
      <c r="M455" s="21">
        <v>0</v>
      </c>
      <c r="N455" s="21">
        <v>9.35</v>
      </c>
      <c r="O455" s="21">
        <v>0</v>
      </c>
      <c r="P455" s="21">
        <v>0.33</v>
      </c>
      <c r="Q455" s="21">
        <v>0</v>
      </c>
      <c r="R455" s="21">
        <v>0</v>
      </c>
      <c r="S455" s="21">
        <v>0.4</v>
      </c>
      <c r="T455" s="21">
        <v>0.16</v>
      </c>
      <c r="U455" s="21">
        <v>0</v>
      </c>
      <c r="V455" s="21">
        <v>10.3</v>
      </c>
      <c r="W455" s="21">
        <v>2.73</v>
      </c>
      <c r="X455" s="21">
        <v>0.73</v>
      </c>
      <c r="Y455" s="21">
        <v>1.34</v>
      </c>
      <c r="Z455" s="21">
        <v>0.06</v>
      </c>
      <c r="AA455" s="21">
        <v>0</v>
      </c>
      <c r="AB455" s="21">
        <v>0.56000000000000005</v>
      </c>
      <c r="AC455" s="21">
        <v>0.14000000000000001</v>
      </c>
      <c r="AD455" s="21">
        <v>0.01</v>
      </c>
      <c r="AE455" s="21">
        <v>0</v>
      </c>
      <c r="AF455" s="21">
        <v>0</v>
      </c>
      <c r="AG455" s="21">
        <v>0.01</v>
      </c>
      <c r="AH455" s="21">
        <v>0.01</v>
      </c>
      <c r="AI455" s="21">
        <v>1.1200000000000001</v>
      </c>
      <c r="AJ455" s="21">
        <v>0</v>
      </c>
      <c r="AK455" s="21">
        <v>0</v>
      </c>
      <c r="AL455" s="21">
        <v>0</v>
      </c>
      <c r="AM455" s="21">
        <v>0</v>
      </c>
      <c r="AN455" s="21">
        <v>0</v>
      </c>
      <c r="AO455" s="21">
        <v>0</v>
      </c>
      <c r="AP455" s="21">
        <v>0</v>
      </c>
      <c r="AQ455" s="21">
        <v>0</v>
      </c>
      <c r="AR455" s="21">
        <v>0</v>
      </c>
      <c r="AS455" s="21">
        <v>0</v>
      </c>
      <c r="AT455" s="21">
        <v>0</v>
      </c>
      <c r="AU455" s="21">
        <v>0</v>
      </c>
      <c r="AV455" s="21">
        <v>0</v>
      </c>
      <c r="AW455" s="21">
        <v>0</v>
      </c>
      <c r="AX455" s="21">
        <v>0</v>
      </c>
      <c r="AY455" s="21">
        <v>0</v>
      </c>
      <c r="AZ455" s="21">
        <v>0</v>
      </c>
      <c r="BA455" s="21">
        <v>0</v>
      </c>
      <c r="BB455" s="21">
        <v>0</v>
      </c>
      <c r="BC455" s="21">
        <v>0</v>
      </c>
      <c r="BD455" s="21">
        <v>0</v>
      </c>
      <c r="BE455" s="21">
        <v>0</v>
      </c>
      <c r="BF455" s="21">
        <v>0</v>
      </c>
      <c r="BG455" s="21">
        <v>0</v>
      </c>
      <c r="BH455" s="21">
        <v>0</v>
      </c>
      <c r="BI455" s="21">
        <v>0</v>
      </c>
      <c r="BJ455" s="21">
        <v>0</v>
      </c>
      <c r="BK455" s="21">
        <v>0</v>
      </c>
      <c r="BL455" s="21">
        <v>0</v>
      </c>
      <c r="BM455" s="21">
        <v>0</v>
      </c>
      <c r="BN455" s="21">
        <v>0</v>
      </c>
      <c r="BO455" s="21">
        <v>0</v>
      </c>
      <c r="BP455" s="21">
        <v>0</v>
      </c>
      <c r="BQ455" s="21">
        <v>0</v>
      </c>
      <c r="BR455" s="21">
        <v>0</v>
      </c>
      <c r="BS455" s="21">
        <v>0</v>
      </c>
      <c r="BT455" s="21">
        <v>0</v>
      </c>
      <c r="BU455" s="21">
        <v>0</v>
      </c>
      <c r="BV455" s="21">
        <v>0</v>
      </c>
      <c r="BW455" s="21">
        <v>0</v>
      </c>
      <c r="BX455" s="21">
        <v>0</v>
      </c>
      <c r="BY455" s="21">
        <v>0</v>
      </c>
      <c r="BZ455" s="21">
        <v>0</v>
      </c>
      <c r="CA455" s="21">
        <v>0</v>
      </c>
      <c r="CB455" s="21">
        <v>189.33</v>
      </c>
      <c r="CC455" s="23"/>
      <c r="CE455" s="21">
        <v>0.09</v>
      </c>
      <c r="CG455" s="21">
        <v>0</v>
      </c>
      <c r="CH455" s="21">
        <v>0</v>
      </c>
      <c r="CI455" s="21">
        <v>0</v>
      </c>
      <c r="CJ455" s="21">
        <v>0</v>
      </c>
      <c r="CK455" s="21">
        <v>0</v>
      </c>
      <c r="CL455" s="21">
        <v>0</v>
      </c>
      <c r="CM455" s="21">
        <v>0</v>
      </c>
      <c r="CN455" s="21">
        <v>0</v>
      </c>
      <c r="CO455" s="21">
        <v>0</v>
      </c>
      <c r="CP455" s="21">
        <v>9</v>
      </c>
      <c r="CQ455" s="21">
        <v>0</v>
      </c>
    </row>
    <row r="456" spans="1:95" s="21" customFormat="1" ht="15" x14ac:dyDescent="0.25">
      <c r="A456" s="21" t="s">
        <v>104</v>
      </c>
      <c r="B456" s="22" t="s">
        <v>130</v>
      </c>
      <c r="C456" s="23" t="str">
        <f>"10"</f>
        <v>10</v>
      </c>
      <c r="D456" s="23">
        <v>0.28000000000000003</v>
      </c>
      <c r="E456" s="23">
        <v>0</v>
      </c>
      <c r="F456" s="23">
        <v>0.02</v>
      </c>
      <c r="G456" s="23">
        <v>0</v>
      </c>
      <c r="H456" s="23">
        <v>3.68</v>
      </c>
      <c r="I456" s="23">
        <v>16.103199999999998</v>
      </c>
      <c r="J456" s="21">
        <v>0.02</v>
      </c>
      <c r="K456" s="21">
        <v>0</v>
      </c>
      <c r="L456" s="21">
        <v>0</v>
      </c>
      <c r="M456" s="21">
        <v>0</v>
      </c>
      <c r="N456" s="21">
        <v>0.06</v>
      </c>
      <c r="O456" s="21">
        <v>3.46</v>
      </c>
      <c r="P456" s="21">
        <v>0.16</v>
      </c>
      <c r="Q456" s="21">
        <v>0</v>
      </c>
      <c r="R456" s="21">
        <v>0</v>
      </c>
      <c r="S456" s="21">
        <v>0.03</v>
      </c>
      <c r="T456" s="21">
        <v>0.17</v>
      </c>
      <c r="U456" s="21">
        <v>49.9</v>
      </c>
      <c r="V456" s="21">
        <v>9.3000000000000007</v>
      </c>
      <c r="W456" s="21">
        <v>2</v>
      </c>
      <c r="X456" s="21">
        <v>1.4</v>
      </c>
      <c r="Y456" s="21">
        <v>6.5</v>
      </c>
      <c r="Z456" s="21">
        <v>0.11</v>
      </c>
      <c r="AA456" s="21">
        <v>0</v>
      </c>
      <c r="AB456" s="21">
        <v>0</v>
      </c>
      <c r="AC456" s="21">
        <v>0</v>
      </c>
      <c r="AD456" s="21">
        <v>0.11</v>
      </c>
      <c r="AE456" s="21">
        <v>0.01</v>
      </c>
      <c r="AF456" s="21">
        <v>0</v>
      </c>
      <c r="AG456" s="21">
        <v>0.09</v>
      </c>
      <c r="AH456" s="21">
        <v>0.22</v>
      </c>
      <c r="AI456" s="21">
        <v>0</v>
      </c>
      <c r="AJ456" s="21">
        <v>0</v>
      </c>
      <c r="AK456" s="21">
        <v>34.799999999999997</v>
      </c>
      <c r="AL456" s="21">
        <v>31.8</v>
      </c>
      <c r="AM456" s="21">
        <v>59.4</v>
      </c>
      <c r="AN456" s="21">
        <v>18.899999999999999</v>
      </c>
      <c r="AO456" s="21">
        <v>11.4</v>
      </c>
      <c r="AP456" s="21">
        <v>23.1</v>
      </c>
      <c r="AQ456" s="21">
        <v>7.4</v>
      </c>
      <c r="AR456" s="21">
        <v>36.799999999999997</v>
      </c>
      <c r="AS456" s="21">
        <v>24.3</v>
      </c>
      <c r="AT456" s="21">
        <v>29.5</v>
      </c>
      <c r="AU456" s="21">
        <v>25.2</v>
      </c>
      <c r="AV456" s="21">
        <v>14.8</v>
      </c>
      <c r="AW456" s="21">
        <v>25.8</v>
      </c>
      <c r="AX456" s="21">
        <v>225.4</v>
      </c>
      <c r="AY456" s="21">
        <v>0</v>
      </c>
      <c r="AZ456" s="21">
        <v>70.900000000000006</v>
      </c>
      <c r="BA456" s="21">
        <v>36.799999999999997</v>
      </c>
      <c r="BB456" s="21">
        <v>18.7</v>
      </c>
      <c r="BC456" s="21">
        <v>14.7</v>
      </c>
      <c r="BD456" s="21">
        <v>0</v>
      </c>
      <c r="BE456" s="21">
        <v>0</v>
      </c>
      <c r="BF456" s="21">
        <v>0</v>
      </c>
      <c r="BG456" s="21">
        <v>0</v>
      </c>
      <c r="BH456" s="21">
        <v>0</v>
      </c>
      <c r="BI456" s="21">
        <v>0.01</v>
      </c>
      <c r="BJ456" s="21">
        <v>0</v>
      </c>
      <c r="BK456" s="21">
        <v>0</v>
      </c>
      <c r="BL456" s="21">
        <v>0</v>
      </c>
      <c r="BM456" s="21">
        <v>0</v>
      </c>
      <c r="BN456" s="21">
        <v>0.01</v>
      </c>
      <c r="BO456" s="21">
        <v>0</v>
      </c>
      <c r="BP456" s="21">
        <v>0</v>
      </c>
      <c r="BQ456" s="21">
        <v>0</v>
      </c>
      <c r="BR456" s="21">
        <v>0</v>
      </c>
      <c r="BS456" s="21">
        <v>0.01</v>
      </c>
      <c r="BT456" s="21">
        <v>0</v>
      </c>
      <c r="BU456" s="21">
        <v>0</v>
      </c>
      <c r="BV456" s="21">
        <v>0.04</v>
      </c>
      <c r="BW456" s="21">
        <v>0</v>
      </c>
      <c r="BX456" s="21">
        <v>0</v>
      </c>
      <c r="BY456" s="21">
        <v>0</v>
      </c>
      <c r="BZ456" s="21">
        <v>0</v>
      </c>
      <c r="CA456" s="21">
        <v>0</v>
      </c>
      <c r="CB456" s="21">
        <v>3.78</v>
      </c>
      <c r="CC456" s="23"/>
      <c r="CE456" s="21">
        <v>0</v>
      </c>
      <c r="CG456" s="21">
        <v>0</v>
      </c>
      <c r="CH456" s="21">
        <v>0</v>
      </c>
      <c r="CI456" s="21">
        <v>0</v>
      </c>
      <c r="CJ456" s="21">
        <v>0</v>
      </c>
      <c r="CK456" s="21">
        <v>0</v>
      </c>
      <c r="CL456" s="21">
        <v>0</v>
      </c>
      <c r="CM456" s="21">
        <v>0</v>
      </c>
      <c r="CN456" s="21">
        <v>0</v>
      </c>
      <c r="CO456" s="21">
        <v>0</v>
      </c>
      <c r="CP456" s="21">
        <v>0</v>
      </c>
      <c r="CQ456" s="21">
        <v>0</v>
      </c>
    </row>
    <row r="457" spans="1:95" s="21" customFormat="1" ht="15" x14ac:dyDescent="0.25">
      <c r="A457" s="21" t="s">
        <v>109</v>
      </c>
      <c r="B457" s="22" t="s">
        <v>227</v>
      </c>
      <c r="C457" s="23" t="str">
        <f>"10"</f>
        <v>10</v>
      </c>
      <c r="D457" s="23">
        <v>0.13</v>
      </c>
      <c r="E457" s="23">
        <v>0</v>
      </c>
      <c r="F457" s="23">
        <v>0.06</v>
      </c>
      <c r="G457" s="23">
        <v>0</v>
      </c>
      <c r="H457" s="23">
        <v>1.87</v>
      </c>
      <c r="I457" s="23">
        <v>8.8535000000000004</v>
      </c>
      <c r="J457" s="21">
        <v>0.02</v>
      </c>
      <c r="K457" s="21">
        <v>0</v>
      </c>
      <c r="L457" s="21">
        <v>0</v>
      </c>
      <c r="M457" s="21">
        <v>0</v>
      </c>
      <c r="N457" s="21">
        <v>0.05</v>
      </c>
      <c r="O457" s="21">
        <v>1.74</v>
      </c>
      <c r="P457" s="21">
        <v>0.08</v>
      </c>
      <c r="Q457" s="21">
        <v>0</v>
      </c>
      <c r="R457" s="21">
        <v>0</v>
      </c>
      <c r="S457" s="21">
        <v>0.1</v>
      </c>
      <c r="T457" s="21">
        <v>0</v>
      </c>
      <c r="U457" s="21">
        <v>61</v>
      </c>
      <c r="V457" s="21">
        <v>24.5</v>
      </c>
      <c r="W457" s="21">
        <v>3.5</v>
      </c>
      <c r="X457" s="21">
        <v>4.7</v>
      </c>
      <c r="Y457" s="21">
        <v>15.8</v>
      </c>
      <c r="Z457" s="21">
        <v>0.39</v>
      </c>
      <c r="AA457" s="21">
        <v>0</v>
      </c>
      <c r="AB457" s="21">
        <v>0.5</v>
      </c>
      <c r="AC457" s="21">
        <v>0.1</v>
      </c>
      <c r="AD457" s="21">
        <v>0.14000000000000001</v>
      </c>
      <c r="AE457" s="21">
        <v>0.02</v>
      </c>
      <c r="AF457" s="21">
        <v>0.01</v>
      </c>
      <c r="AG457" s="21">
        <v>7.0000000000000007E-2</v>
      </c>
      <c r="AH457" s="21">
        <v>0.2</v>
      </c>
      <c r="AI457" s="21">
        <v>0</v>
      </c>
      <c r="AJ457" s="21">
        <v>0</v>
      </c>
      <c r="AK457" s="21">
        <v>32.200000000000003</v>
      </c>
      <c r="AL457" s="21">
        <v>24.8</v>
      </c>
      <c r="AM457" s="21">
        <v>42.7</v>
      </c>
      <c r="AN457" s="21">
        <v>22.3</v>
      </c>
      <c r="AO457" s="21">
        <v>9.3000000000000007</v>
      </c>
      <c r="AP457" s="21">
        <v>19.8</v>
      </c>
      <c r="AQ457" s="21">
        <v>8</v>
      </c>
      <c r="AR457" s="21">
        <v>37.1</v>
      </c>
      <c r="AS457" s="21">
        <v>29.7</v>
      </c>
      <c r="AT457" s="21">
        <v>29.1</v>
      </c>
      <c r="AU457" s="21">
        <v>46.4</v>
      </c>
      <c r="AV457" s="21">
        <v>12.4</v>
      </c>
      <c r="AW457" s="21">
        <v>31</v>
      </c>
      <c r="AX457" s="21">
        <v>152.9</v>
      </c>
      <c r="AY457" s="21">
        <v>0</v>
      </c>
      <c r="AZ457" s="21">
        <v>52.6</v>
      </c>
      <c r="BA457" s="21">
        <v>29.1</v>
      </c>
      <c r="BB457" s="21">
        <v>18</v>
      </c>
      <c r="BC457" s="21">
        <v>13</v>
      </c>
      <c r="BD457" s="21">
        <v>0</v>
      </c>
      <c r="BE457" s="21">
        <v>0</v>
      </c>
      <c r="BF457" s="21">
        <v>0</v>
      </c>
      <c r="BG457" s="21">
        <v>0</v>
      </c>
      <c r="BH457" s="21">
        <v>0</v>
      </c>
      <c r="BI457" s="21">
        <v>0</v>
      </c>
      <c r="BJ457" s="21">
        <v>0</v>
      </c>
      <c r="BK457" s="21">
        <v>0.01</v>
      </c>
      <c r="BL457" s="21">
        <v>0</v>
      </c>
      <c r="BM457" s="21">
        <v>0</v>
      </c>
      <c r="BN457" s="21">
        <v>0</v>
      </c>
      <c r="BO457" s="21">
        <v>0</v>
      </c>
      <c r="BP457" s="21">
        <v>0</v>
      </c>
      <c r="BQ457" s="21">
        <v>0</v>
      </c>
      <c r="BR457" s="21">
        <v>0</v>
      </c>
      <c r="BS457" s="21">
        <v>0.01</v>
      </c>
      <c r="BT457" s="21">
        <v>0</v>
      </c>
      <c r="BU457" s="21">
        <v>0</v>
      </c>
      <c r="BV457" s="21">
        <v>0.05</v>
      </c>
      <c r="BW457" s="21">
        <v>0.01</v>
      </c>
      <c r="BX457" s="21">
        <v>0</v>
      </c>
      <c r="BY457" s="21">
        <v>0</v>
      </c>
      <c r="BZ457" s="21">
        <v>0</v>
      </c>
      <c r="CA457" s="21">
        <v>0</v>
      </c>
      <c r="CB457" s="21">
        <v>4.7</v>
      </c>
      <c r="CC457" s="23"/>
      <c r="CE457" s="21">
        <v>0.08</v>
      </c>
      <c r="CG457" s="21">
        <v>0</v>
      </c>
      <c r="CH457" s="21">
        <v>0</v>
      </c>
      <c r="CI457" s="21">
        <v>0</v>
      </c>
      <c r="CJ457" s="21">
        <v>0</v>
      </c>
      <c r="CK457" s="21">
        <v>0</v>
      </c>
      <c r="CL457" s="21">
        <v>0</v>
      </c>
      <c r="CM457" s="21">
        <v>0</v>
      </c>
      <c r="CN457" s="21">
        <v>0</v>
      </c>
      <c r="CO457" s="21">
        <v>0</v>
      </c>
      <c r="CP457" s="21">
        <v>0</v>
      </c>
      <c r="CQ457" s="21">
        <v>0</v>
      </c>
    </row>
    <row r="458" spans="1:95" s="18" customFormat="1" ht="15" x14ac:dyDescent="0.25">
      <c r="A458" s="18" t="s">
        <v>114</v>
      </c>
      <c r="B458" s="19" t="s">
        <v>128</v>
      </c>
      <c r="C458" s="20" t="str">
        <f>"160"</f>
        <v>160</v>
      </c>
      <c r="D458" s="20">
        <v>4.55</v>
      </c>
      <c r="E458" s="20">
        <v>4.55</v>
      </c>
      <c r="F458" s="20">
        <v>5.0199999999999996</v>
      </c>
      <c r="G458" s="20">
        <v>0</v>
      </c>
      <c r="H458" s="20">
        <v>6.27</v>
      </c>
      <c r="I458" s="20">
        <v>91.414400000000001</v>
      </c>
      <c r="J458" s="18">
        <v>3.2</v>
      </c>
      <c r="K458" s="18">
        <v>0</v>
      </c>
      <c r="L458" s="18">
        <v>3.2</v>
      </c>
      <c r="M458" s="18">
        <v>0</v>
      </c>
      <c r="N458" s="18">
        <v>6.27</v>
      </c>
      <c r="O458" s="18">
        <v>0</v>
      </c>
      <c r="P458" s="18">
        <v>0</v>
      </c>
      <c r="Q458" s="18">
        <v>0</v>
      </c>
      <c r="R458" s="18">
        <v>0</v>
      </c>
      <c r="S458" s="18">
        <v>1.41</v>
      </c>
      <c r="T458" s="18">
        <v>1.1000000000000001</v>
      </c>
      <c r="U458" s="18">
        <v>0</v>
      </c>
      <c r="V458" s="18">
        <v>228.93</v>
      </c>
      <c r="W458" s="18">
        <v>188.16</v>
      </c>
      <c r="X458" s="18">
        <v>21.95</v>
      </c>
      <c r="Y458" s="18">
        <v>148.96</v>
      </c>
      <c r="Z458" s="18">
        <v>0.16</v>
      </c>
      <c r="AA458" s="18">
        <v>31.36</v>
      </c>
      <c r="AB458" s="18">
        <v>15.68</v>
      </c>
      <c r="AC458" s="18">
        <v>35.200000000000003</v>
      </c>
      <c r="AD458" s="18">
        <v>0</v>
      </c>
      <c r="AE458" s="18">
        <v>0.05</v>
      </c>
      <c r="AF458" s="18">
        <v>0.27</v>
      </c>
      <c r="AG458" s="18">
        <v>0.16</v>
      </c>
      <c r="AH458" s="18">
        <v>1.28</v>
      </c>
      <c r="AI458" s="18">
        <v>1.1000000000000001</v>
      </c>
      <c r="AJ458" s="18">
        <v>0</v>
      </c>
      <c r="AK458" s="18">
        <v>211.68</v>
      </c>
      <c r="AL458" s="18">
        <v>250.88</v>
      </c>
      <c r="AM458" s="18">
        <v>434.34</v>
      </c>
      <c r="AN458" s="18">
        <v>376.32</v>
      </c>
      <c r="AO458" s="18">
        <v>111.33</v>
      </c>
      <c r="AP458" s="18">
        <v>172.48</v>
      </c>
      <c r="AQ458" s="18">
        <v>67.42</v>
      </c>
      <c r="AR458" s="18">
        <v>221.09</v>
      </c>
      <c r="AS458" s="18">
        <v>166.21</v>
      </c>
      <c r="AT458" s="18">
        <v>164.64</v>
      </c>
      <c r="AU458" s="18">
        <v>338.69</v>
      </c>
      <c r="AV458" s="18">
        <v>122.3</v>
      </c>
      <c r="AW458" s="18">
        <v>72.13</v>
      </c>
      <c r="AX458" s="18">
        <v>793.41</v>
      </c>
      <c r="AY458" s="18">
        <v>0</v>
      </c>
      <c r="AZ458" s="18">
        <v>426.5</v>
      </c>
      <c r="BA458" s="18">
        <v>290.08</v>
      </c>
      <c r="BB458" s="18">
        <v>243.04</v>
      </c>
      <c r="BC458" s="18">
        <v>31.36</v>
      </c>
      <c r="BD458" s="18">
        <v>0.16</v>
      </c>
      <c r="BE458" s="18">
        <v>0.11</v>
      </c>
      <c r="BF458" s="18">
        <v>0.06</v>
      </c>
      <c r="BG458" s="18">
        <v>0.13</v>
      </c>
      <c r="BH458" s="18">
        <v>0.14000000000000001</v>
      </c>
      <c r="BI458" s="18">
        <v>0.71</v>
      </c>
      <c r="BJ458" s="18">
        <v>0.05</v>
      </c>
      <c r="BK458" s="18">
        <v>0.88</v>
      </c>
      <c r="BL458" s="18">
        <v>0.03</v>
      </c>
      <c r="BM458" s="18">
        <v>0.49</v>
      </c>
      <c r="BN458" s="18">
        <v>0.06</v>
      </c>
      <c r="BO458" s="18">
        <v>0</v>
      </c>
      <c r="BP458" s="18">
        <v>0</v>
      </c>
      <c r="BQ458" s="18">
        <v>0</v>
      </c>
      <c r="BR458" s="18">
        <v>0.13</v>
      </c>
      <c r="BS458" s="18">
        <v>1.08</v>
      </c>
      <c r="BT458" s="18">
        <v>0.02</v>
      </c>
      <c r="BU458" s="18">
        <v>0</v>
      </c>
      <c r="BV458" s="18">
        <v>0.03</v>
      </c>
      <c r="BW458" s="18">
        <v>0.05</v>
      </c>
      <c r="BX458" s="18">
        <v>0.13</v>
      </c>
      <c r="BY458" s="18">
        <v>0</v>
      </c>
      <c r="BZ458" s="18">
        <v>0</v>
      </c>
      <c r="CA458" s="18">
        <v>0</v>
      </c>
      <c r="CB458" s="18">
        <v>141.28</v>
      </c>
      <c r="CC458" s="20"/>
      <c r="CE458" s="18">
        <v>33.97</v>
      </c>
      <c r="CG458" s="18">
        <v>0</v>
      </c>
      <c r="CH458" s="18">
        <v>0</v>
      </c>
      <c r="CI458" s="18">
        <v>0</v>
      </c>
      <c r="CJ458" s="18">
        <v>0</v>
      </c>
      <c r="CK458" s="18">
        <v>0</v>
      </c>
      <c r="CL458" s="18">
        <v>0</v>
      </c>
      <c r="CM458" s="18">
        <v>0</v>
      </c>
      <c r="CN458" s="18">
        <v>0</v>
      </c>
      <c r="CO458" s="18">
        <v>0</v>
      </c>
      <c r="CP458" s="18">
        <v>0</v>
      </c>
      <c r="CQ458" s="18">
        <v>0</v>
      </c>
    </row>
    <row r="459" spans="1:95" s="26" customFormat="1" ht="15" x14ac:dyDescent="0.25">
      <c r="A459" s="5"/>
      <c r="B459" s="24" t="s">
        <v>96</v>
      </c>
      <c r="C459" s="25"/>
      <c r="D459" s="25">
        <v>25.77</v>
      </c>
      <c r="E459" s="25">
        <v>20.85</v>
      </c>
      <c r="F459" s="25">
        <v>32.130000000000003</v>
      </c>
      <c r="G459" s="25">
        <v>0.25</v>
      </c>
      <c r="H459" s="25">
        <v>54.87</v>
      </c>
      <c r="I459" s="25">
        <v>592.65</v>
      </c>
      <c r="J459" s="26">
        <v>13.95</v>
      </c>
      <c r="K459" s="26">
        <v>0.48</v>
      </c>
      <c r="L459" s="26">
        <v>3.2</v>
      </c>
      <c r="M459" s="26">
        <v>0</v>
      </c>
      <c r="N459" s="26">
        <v>26.28</v>
      </c>
      <c r="O459" s="26">
        <v>17.02</v>
      </c>
      <c r="P459" s="26">
        <v>11.57</v>
      </c>
      <c r="Q459" s="26">
        <v>0</v>
      </c>
      <c r="R459" s="26">
        <v>0</v>
      </c>
      <c r="S459" s="26">
        <v>2.5499999999999998</v>
      </c>
      <c r="T459" s="26">
        <v>6.93</v>
      </c>
      <c r="U459" s="26">
        <v>1167.31</v>
      </c>
      <c r="V459" s="26">
        <v>1260.33</v>
      </c>
      <c r="W459" s="26">
        <v>319.5</v>
      </c>
      <c r="X459" s="26">
        <v>100.37</v>
      </c>
      <c r="Y459" s="26">
        <v>486.02</v>
      </c>
      <c r="Z459" s="26">
        <v>3.86</v>
      </c>
      <c r="AA459" s="26">
        <v>159.66999999999999</v>
      </c>
      <c r="AB459" s="26">
        <v>118.45</v>
      </c>
      <c r="AC459" s="26">
        <v>205.64</v>
      </c>
      <c r="AD459" s="26">
        <v>0.83</v>
      </c>
      <c r="AE459" s="26">
        <v>0.19</v>
      </c>
      <c r="AF459" s="26">
        <v>0.57999999999999996</v>
      </c>
      <c r="AG459" s="26">
        <v>6.13</v>
      </c>
      <c r="AH459" s="26">
        <v>4.62</v>
      </c>
      <c r="AI459" s="26">
        <v>28.46</v>
      </c>
      <c r="AJ459" s="26">
        <v>0</v>
      </c>
      <c r="AK459" s="26">
        <v>563.86</v>
      </c>
      <c r="AL459" s="26">
        <v>538.98</v>
      </c>
      <c r="AM459" s="26">
        <v>911.22</v>
      </c>
      <c r="AN459" s="26">
        <v>704.22</v>
      </c>
      <c r="AO459" s="26">
        <v>259.82</v>
      </c>
      <c r="AP459" s="26">
        <v>427.4</v>
      </c>
      <c r="AQ459" s="26">
        <v>150.56</v>
      </c>
      <c r="AR459" s="26">
        <v>551.51</v>
      </c>
      <c r="AS459" s="26">
        <v>514.64</v>
      </c>
      <c r="AT459" s="26">
        <v>570.95000000000005</v>
      </c>
      <c r="AU459" s="26">
        <v>988.53</v>
      </c>
      <c r="AV459" s="26">
        <v>279.27999999999997</v>
      </c>
      <c r="AW459" s="26">
        <v>325.07</v>
      </c>
      <c r="AX459" s="26">
        <v>2123.2199999999998</v>
      </c>
      <c r="AY459" s="26">
        <v>2.06</v>
      </c>
      <c r="AZ459" s="26">
        <v>769.09</v>
      </c>
      <c r="BA459" s="26">
        <v>654.13</v>
      </c>
      <c r="BB459" s="26">
        <v>487.71</v>
      </c>
      <c r="BC459" s="26">
        <v>159.66</v>
      </c>
      <c r="BD459" s="26">
        <v>0.83</v>
      </c>
      <c r="BE459" s="26">
        <v>0.26</v>
      </c>
      <c r="BF459" s="26">
        <v>0.19</v>
      </c>
      <c r="BG459" s="26">
        <v>0.47</v>
      </c>
      <c r="BH459" s="26">
        <v>0.57999999999999996</v>
      </c>
      <c r="BI459" s="26">
        <v>2.13</v>
      </c>
      <c r="BJ459" s="26">
        <v>0.05</v>
      </c>
      <c r="BK459" s="26">
        <v>5.37</v>
      </c>
      <c r="BL459" s="26">
        <v>0.03</v>
      </c>
      <c r="BM459" s="26">
        <v>1.85</v>
      </c>
      <c r="BN459" s="26">
        <v>7.0000000000000007E-2</v>
      </c>
      <c r="BO459" s="26">
        <v>0</v>
      </c>
      <c r="BP459" s="26">
        <v>0</v>
      </c>
      <c r="BQ459" s="26">
        <v>0.15</v>
      </c>
      <c r="BR459" s="26">
        <v>0.64</v>
      </c>
      <c r="BS459" s="26">
        <v>5.26</v>
      </c>
      <c r="BT459" s="26">
        <v>0.02</v>
      </c>
      <c r="BU459" s="26">
        <v>0</v>
      </c>
      <c r="BV459" s="26">
        <v>0.3</v>
      </c>
      <c r="BW459" s="26">
        <v>7.0000000000000007E-2</v>
      </c>
      <c r="BX459" s="26">
        <v>0.13</v>
      </c>
      <c r="BY459" s="26">
        <v>0</v>
      </c>
      <c r="BZ459" s="26">
        <v>0</v>
      </c>
      <c r="CA459" s="26">
        <v>0</v>
      </c>
      <c r="CB459" s="26">
        <v>631.5</v>
      </c>
      <c r="CC459" s="25"/>
      <c r="CD459" s="26" t="e">
        <f>$I$43/$I$44*100</f>
        <v>#DIV/0!</v>
      </c>
      <c r="CE459" s="26">
        <v>179.42</v>
      </c>
      <c r="CG459" s="26">
        <v>0</v>
      </c>
      <c r="CH459" s="26">
        <v>0</v>
      </c>
      <c r="CI459" s="26">
        <v>0</v>
      </c>
      <c r="CJ459" s="26">
        <v>0</v>
      </c>
      <c r="CK459" s="26">
        <v>0</v>
      </c>
      <c r="CL459" s="26">
        <v>0</v>
      </c>
      <c r="CM459" s="26">
        <v>0</v>
      </c>
      <c r="CN459" s="26">
        <v>0</v>
      </c>
      <c r="CO459" s="26">
        <v>0</v>
      </c>
      <c r="CP459" s="26">
        <v>9</v>
      </c>
      <c r="CQ459" s="26">
        <v>2.54</v>
      </c>
    </row>
    <row r="460" spans="1:95" s="26" customFormat="1" ht="15" x14ac:dyDescent="0.25">
      <c r="A460" s="5"/>
      <c r="B460" s="24" t="s">
        <v>97</v>
      </c>
      <c r="C460" s="25"/>
      <c r="D460" s="25">
        <v>61.4</v>
      </c>
      <c r="E460" s="25">
        <v>33.33</v>
      </c>
      <c r="F460" s="25">
        <v>74.989999999999995</v>
      </c>
      <c r="G460" s="25">
        <v>1.89</v>
      </c>
      <c r="H460" s="25">
        <v>380.89</v>
      </c>
      <c r="I460" s="25">
        <v>2367.2600000000002</v>
      </c>
      <c r="J460" s="26">
        <v>35.020000000000003</v>
      </c>
      <c r="K460" s="26">
        <v>3.75</v>
      </c>
      <c r="L460" s="26">
        <v>6.85</v>
      </c>
      <c r="M460" s="26">
        <v>0</v>
      </c>
      <c r="N460" s="26">
        <v>204.23</v>
      </c>
      <c r="O460" s="26">
        <v>140.08000000000001</v>
      </c>
      <c r="P460" s="26">
        <v>36.57</v>
      </c>
      <c r="Q460" s="26">
        <v>0</v>
      </c>
      <c r="R460" s="26">
        <v>0</v>
      </c>
      <c r="S460" s="26">
        <v>7.72</v>
      </c>
      <c r="T460" s="26">
        <v>23.01</v>
      </c>
      <c r="U460" s="26">
        <v>3100.02</v>
      </c>
      <c r="V460" s="26">
        <v>3940.45</v>
      </c>
      <c r="W460" s="26">
        <v>798.53</v>
      </c>
      <c r="X460" s="26">
        <v>320.83</v>
      </c>
      <c r="Y460" s="26">
        <v>1141.42</v>
      </c>
      <c r="Z460" s="26">
        <v>18.350000000000001</v>
      </c>
      <c r="AA460" s="26">
        <v>341.86</v>
      </c>
      <c r="AB460" s="26">
        <v>4721.6499999999996</v>
      </c>
      <c r="AC460" s="26">
        <v>1294.6400000000001</v>
      </c>
      <c r="AD460" s="26">
        <v>9.49</v>
      </c>
      <c r="AE460" s="26">
        <v>0.81</v>
      </c>
      <c r="AF460" s="26">
        <v>1.28</v>
      </c>
      <c r="AG460" s="26">
        <v>14.84</v>
      </c>
      <c r="AH460" s="26">
        <v>24.23</v>
      </c>
      <c r="AI460" s="26">
        <v>55.74</v>
      </c>
      <c r="AJ460" s="26">
        <v>0.4</v>
      </c>
      <c r="AK460" s="26">
        <v>1570.31</v>
      </c>
      <c r="AL460" s="26">
        <v>1480.67</v>
      </c>
      <c r="AM460" s="26">
        <v>2580.0300000000002</v>
      </c>
      <c r="AN460" s="26">
        <v>1375.29</v>
      </c>
      <c r="AO460" s="26">
        <v>584.29</v>
      </c>
      <c r="AP460" s="26">
        <v>1131.57</v>
      </c>
      <c r="AQ460" s="26">
        <v>385.39</v>
      </c>
      <c r="AR460" s="26">
        <v>1617.99</v>
      </c>
      <c r="AS460" s="26">
        <v>1294.6600000000001</v>
      </c>
      <c r="AT460" s="26">
        <v>1565.4</v>
      </c>
      <c r="AU460" s="26">
        <v>2267.42</v>
      </c>
      <c r="AV460" s="26">
        <v>709.7</v>
      </c>
      <c r="AW460" s="26">
        <v>1115.18</v>
      </c>
      <c r="AX460" s="26">
        <v>8440.66</v>
      </c>
      <c r="AY460" s="26">
        <v>2.06</v>
      </c>
      <c r="AZ460" s="26">
        <v>2708.6</v>
      </c>
      <c r="BA460" s="26">
        <v>1732.96</v>
      </c>
      <c r="BB460" s="26">
        <v>1059.1199999999999</v>
      </c>
      <c r="BC460" s="26">
        <v>583.96</v>
      </c>
      <c r="BD460" s="26">
        <v>1.62</v>
      </c>
      <c r="BE460" s="26">
        <v>0.43</v>
      </c>
      <c r="BF460" s="26">
        <v>0.34</v>
      </c>
      <c r="BG460" s="26">
        <v>0.86</v>
      </c>
      <c r="BH460" s="26">
        <v>1.0900000000000001</v>
      </c>
      <c r="BI460" s="26">
        <v>3.9</v>
      </c>
      <c r="BJ460" s="26">
        <v>0.05</v>
      </c>
      <c r="BK460" s="26">
        <v>10.93</v>
      </c>
      <c r="BL460" s="26">
        <v>0.03</v>
      </c>
      <c r="BM460" s="26">
        <v>3.59</v>
      </c>
      <c r="BN460" s="26">
        <v>0.2</v>
      </c>
      <c r="BO460" s="26">
        <v>0.02</v>
      </c>
      <c r="BP460" s="26">
        <v>0</v>
      </c>
      <c r="BQ460" s="26">
        <v>0.31</v>
      </c>
      <c r="BR460" s="26">
        <v>1.27</v>
      </c>
      <c r="BS460" s="26">
        <v>11.12</v>
      </c>
      <c r="BT460" s="26">
        <v>0.02</v>
      </c>
      <c r="BU460" s="26">
        <v>0</v>
      </c>
      <c r="BV460" s="26">
        <v>3.65</v>
      </c>
      <c r="BW460" s="26">
        <v>0.13</v>
      </c>
      <c r="BX460" s="26">
        <v>0.13</v>
      </c>
      <c r="BY460" s="26">
        <v>0</v>
      </c>
      <c r="BZ460" s="26">
        <v>0</v>
      </c>
      <c r="CA460" s="26">
        <v>0</v>
      </c>
      <c r="CB460" s="26">
        <v>2291.9499999999998</v>
      </c>
      <c r="CC460" s="25"/>
      <c r="CE460" s="26">
        <v>1128.8</v>
      </c>
      <c r="CG460" s="26">
        <v>0</v>
      </c>
      <c r="CH460" s="26">
        <v>0</v>
      </c>
      <c r="CI460" s="26">
        <v>0</v>
      </c>
      <c r="CJ460" s="26">
        <v>0</v>
      </c>
      <c r="CK460" s="26">
        <v>0</v>
      </c>
      <c r="CL460" s="26">
        <v>0</v>
      </c>
      <c r="CM460" s="26">
        <v>0</v>
      </c>
      <c r="CN460" s="26">
        <v>0</v>
      </c>
      <c r="CO460" s="26">
        <v>0</v>
      </c>
      <c r="CP460" s="26">
        <v>43.85</v>
      </c>
      <c r="CQ460" s="26">
        <v>6.05</v>
      </c>
    </row>
    <row r="461" spans="1:95" x14ac:dyDescent="0.25">
      <c r="C461" s="10"/>
      <c r="D461" s="10"/>
      <c r="E461" s="10"/>
      <c r="F461" s="10"/>
      <c r="G461" s="10"/>
      <c r="H461" s="10"/>
      <c r="I461" s="10"/>
    </row>
    <row r="462" spans="1:95" s="7" customFormat="1" x14ac:dyDescent="0.25">
      <c r="A462" s="8"/>
      <c r="B462" s="8" t="s">
        <v>301</v>
      </c>
      <c r="C462" s="8"/>
      <c r="D462" s="9"/>
      <c r="E462" s="8"/>
      <c r="F462" s="8"/>
      <c r="G462" s="8"/>
      <c r="H462" s="8"/>
      <c r="I462" s="8"/>
    </row>
    <row r="463" spans="1:95" ht="15.75" hidden="1" customHeight="1" x14ac:dyDescent="0.25">
      <c r="B463" s="1"/>
      <c r="CC463" s="1"/>
    </row>
    <row r="464" spans="1:95" x14ac:dyDescent="0.25">
      <c r="B464" s="2"/>
      <c r="C464" s="6"/>
      <c r="D464" s="3"/>
      <c r="E464" s="3"/>
      <c r="F464" s="3"/>
      <c r="G464" s="3"/>
      <c r="H464" s="3"/>
      <c r="I464" s="3"/>
      <c r="CC464" s="1"/>
    </row>
    <row r="465" spans="1:95" ht="7.5" customHeight="1" x14ac:dyDescent="0.25">
      <c r="B465" s="1"/>
      <c r="CC465" s="1"/>
    </row>
    <row r="466" spans="1:95" ht="15.75" hidden="1" customHeight="1" x14ac:dyDescent="0.25">
      <c r="B466" s="1"/>
      <c r="CC466" s="1"/>
    </row>
    <row r="467" spans="1:95" s="5" customFormat="1" ht="14.25" customHeight="1" x14ac:dyDescent="0.25">
      <c r="A467" s="40" t="s">
        <v>76</v>
      </c>
      <c r="B467" s="36" t="s">
        <v>0</v>
      </c>
      <c r="C467" s="36" t="s">
        <v>6</v>
      </c>
      <c r="D467" s="36" t="s">
        <v>2</v>
      </c>
      <c r="E467" s="36"/>
      <c r="F467" s="36" t="s">
        <v>9</v>
      </c>
      <c r="G467" s="36"/>
      <c r="H467" s="36" t="s">
        <v>8</v>
      </c>
      <c r="I467" s="37" t="s">
        <v>5</v>
      </c>
      <c r="J467" s="5" t="s">
        <v>10</v>
      </c>
      <c r="K467" s="5" t="s">
        <v>11</v>
      </c>
      <c r="L467" s="5" t="s">
        <v>74</v>
      </c>
      <c r="M467" s="5" t="s">
        <v>12</v>
      </c>
      <c r="N467" s="5" t="s">
        <v>13</v>
      </c>
      <c r="O467" s="5" t="s">
        <v>14</v>
      </c>
      <c r="P467" s="5" t="s">
        <v>15</v>
      </c>
      <c r="Q467" s="5" t="s">
        <v>16</v>
      </c>
      <c r="R467" s="5" t="s">
        <v>17</v>
      </c>
      <c r="S467" s="5" t="s">
        <v>18</v>
      </c>
      <c r="T467" s="5" t="s">
        <v>19</v>
      </c>
      <c r="U467" s="5" t="s">
        <v>20</v>
      </c>
      <c r="V467" s="5" t="s">
        <v>21</v>
      </c>
      <c r="W467" s="33" t="s">
        <v>75</v>
      </c>
      <c r="X467" s="33"/>
      <c r="Y467" s="33"/>
      <c r="Z467" s="33"/>
      <c r="AA467" s="34" t="s">
        <v>77</v>
      </c>
      <c r="AB467" s="34"/>
      <c r="AC467" s="34"/>
      <c r="AD467" s="34"/>
      <c r="AE467" s="34"/>
      <c r="AF467" s="34"/>
      <c r="AG467" s="34"/>
      <c r="AH467" s="34"/>
      <c r="AI467" s="35"/>
      <c r="AJ467" s="5" t="s">
        <v>30</v>
      </c>
      <c r="AK467" s="5" t="s">
        <v>31</v>
      </c>
      <c r="AL467" s="5" t="s">
        <v>32</v>
      </c>
      <c r="AM467" s="5" t="s">
        <v>33</v>
      </c>
      <c r="AN467" s="5" t="s">
        <v>34</v>
      </c>
      <c r="AO467" s="5" t="s">
        <v>35</v>
      </c>
      <c r="AP467" s="5" t="s">
        <v>36</v>
      </c>
      <c r="AQ467" s="5" t="s">
        <v>37</v>
      </c>
      <c r="AR467" s="5" t="s">
        <v>38</v>
      </c>
      <c r="AS467" s="5" t="s">
        <v>39</v>
      </c>
      <c r="AT467" s="5" t="s">
        <v>40</v>
      </c>
      <c r="AU467" s="5" t="s">
        <v>41</v>
      </c>
      <c r="AV467" s="5" t="s">
        <v>42</v>
      </c>
      <c r="AW467" s="5" t="s">
        <v>43</v>
      </c>
      <c r="AX467" s="5" t="s">
        <v>44</v>
      </c>
      <c r="AY467" s="5" t="s">
        <v>45</v>
      </c>
      <c r="AZ467" s="5" t="s">
        <v>46</v>
      </c>
      <c r="BA467" s="5" t="s">
        <v>47</v>
      </c>
      <c r="BB467" s="5" t="s">
        <v>48</v>
      </c>
      <c r="BC467" s="5" t="s">
        <v>49</v>
      </c>
      <c r="BD467" s="5" t="s">
        <v>50</v>
      </c>
      <c r="BE467" s="5" t="s">
        <v>51</v>
      </c>
      <c r="BF467" s="5" t="s">
        <v>52</v>
      </c>
      <c r="BG467" s="5" t="s">
        <v>53</v>
      </c>
      <c r="BH467" s="5" t="s">
        <v>54</v>
      </c>
      <c r="BI467" s="5" t="s">
        <v>55</v>
      </c>
      <c r="BJ467" s="5" t="s">
        <v>56</v>
      </c>
      <c r="BK467" s="5" t="s">
        <v>57</v>
      </c>
      <c r="BL467" s="5" t="s">
        <v>58</v>
      </c>
      <c r="BM467" s="5" t="s">
        <v>59</v>
      </c>
      <c r="BN467" s="5" t="s">
        <v>60</v>
      </c>
      <c r="BO467" s="5" t="s">
        <v>61</v>
      </c>
      <c r="BP467" s="5" t="s">
        <v>62</v>
      </c>
      <c r="BQ467" s="5" t="s">
        <v>63</v>
      </c>
      <c r="BR467" s="5" t="s">
        <v>64</v>
      </c>
      <c r="BS467" s="5" t="s">
        <v>65</v>
      </c>
      <c r="BT467" s="5" t="s">
        <v>66</v>
      </c>
      <c r="BU467" s="5" t="s">
        <v>67</v>
      </c>
      <c r="BV467" s="5" t="s">
        <v>68</v>
      </c>
      <c r="BW467" s="5" t="s">
        <v>69</v>
      </c>
      <c r="BX467" s="5" t="s">
        <v>70</v>
      </c>
      <c r="BY467" s="5" t="s">
        <v>71</v>
      </c>
      <c r="BZ467" s="5" t="s">
        <v>72</v>
      </c>
      <c r="CA467" s="5" t="s">
        <v>73</v>
      </c>
      <c r="CB467" s="13"/>
      <c r="CC467" s="31"/>
    </row>
    <row r="468" spans="1:95" s="5" customFormat="1" ht="15.75" customHeight="1" x14ac:dyDescent="0.25">
      <c r="A468" s="41"/>
      <c r="B468" s="36"/>
      <c r="C468" s="36"/>
      <c r="D468" s="28" t="s">
        <v>1</v>
      </c>
      <c r="E468" s="28" t="s">
        <v>3</v>
      </c>
      <c r="F468" s="28" t="s">
        <v>1</v>
      </c>
      <c r="G468" s="28" t="s">
        <v>4</v>
      </c>
      <c r="H468" s="36"/>
      <c r="I468" s="38"/>
      <c r="W468" s="29" t="s">
        <v>22</v>
      </c>
      <c r="X468" s="29" t="s">
        <v>23</v>
      </c>
      <c r="Y468" s="29" t="s">
        <v>24</v>
      </c>
      <c r="Z468" s="29" t="s">
        <v>25</v>
      </c>
      <c r="AA468" s="29" t="s">
        <v>82</v>
      </c>
      <c r="AB468" s="29" t="s">
        <v>26</v>
      </c>
      <c r="AC468" s="29" t="s">
        <v>78</v>
      </c>
      <c r="AD468" s="29" t="s">
        <v>79</v>
      </c>
      <c r="AE468" s="29" t="s">
        <v>80</v>
      </c>
      <c r="AF468" s="29" t="s">
        <v>27</v>
      </c>
      <c r="AG468" s="29" t="s">
        <v>28</v>
      </c>
      <c r="AH468" s="29" t="s">
        <v>29</v>
      </c>
      <c r="AI468" s="30" t="s">
        <v>81</v>
      </c>
      <c r="CB468" s="13"/>
      <c r="CC468" s="32"/>
    </row>
    <row r="469" spans="1:95" s="5" customFormat="1" ht="15" x14ac:dyDescent="0.25">
      <c r="B469" s="17" t="s">
        <v>83</v>
      </c>
      <c r="C469" s="11"/>
      <c r="D469" s="11"/>
      <c r="E469" s="11"/>
      <c r="F469" s="11"/>
      <c r="G469" s="11"/>
      <c r="H469" s="11"/>
      <c r="I469" s="11"/>
      <c r="CC469" s="11"/>
    </row>
    <row r="470" spans="1:95" s="21" customFormat="1" ht="15" x14ac:dyDescent="0.25">
      <c r="A470" s="21" t="s">
        <v>99</v>
      </c>
      <c r="B470" s="22" t="s">
        <v>302</v>
      </c>
      <c r="C470" s="23" t="str">
        <f>"150"</f>
        <v>150</v>
      </c>
      <c r="D470" s="23">
        <v>4.04</v>
      </c>
      <c r="E470" s="23">
        <v>2.75</v>
      </c>
      <c r="F470" s="23">
        <v>4.03</v>
      </c>
      <c r="G470" s="23">
        <v>0</v>
      </c>
      <c r="H470" s="23">
        <v>14.01</v>
      </c>
      <c r="I470" s="23">
        <v>107.56656959999998</v>
      </c>
      <c r="J470" s="21">
        <v>2.6</v>
      </c>
      <c r="K470" s="21">
        <v>0.03</v>
      </c>
      <c r="L470" s="21">
        <v>0.02</v>
      </c>
      <c r="M470" s="21">
        <v>0</v>
      </c>
      <c r="N470" s="21">
        <v>5.87</v>
      </c>
      <c r="O470" s="21">
        <v>7.72</v>
      </c>
      <c r="P470" s="21">
        <v>0.42</v>
      </c>
      <c r="Q470" s="21">
        <v>0</v>
      </c>
      <c r="R470" s="21">
        <v>0</v>
      </c>
      <c r="S470" s="21">
        <v>0.1</v>
      </c>
      <c r="T470" s="21">
        <v>0.74</v>
      </c>
      <c r="U470" s="21">
        <v>47.9</v>
      </c>
      <c r="V470" s="21">
        <v>154.44999999999999</v>
      </c>
      <c r="W470" s="21">
        <v>114.83</v>
      </c>
      <c r="X470" s="21">
        <v>14.67</v>
      </c>
      <c r="Y470" s="21">
        <v>90.78</v>
      </c>
      <c r="Z470" s="21">
        <v>0.28999999999999998</v>
      </c>
      <c r="AA470" s="21">
        <v>26.4</v>
      </c>
      <c r="AB470" s="21">
        <v>12.8</v>
      </c>
      <c r="AC470" s="21">
        <v>29.09</v>
      </c>
      <c r="AD470" s="21">
        <v>0.19</v>
      </c>
      <c r="AE470" s="21">
        <v>0.05</v>
      </c>
      <c r="AF470" s="21">
        <v>0.14000000000000001</v>
      </c>
      <c r="AG470" s="21">
        <v>0.2</v>
      </c>
      <c r="AH470" s="21">
        <v>1.1200000000000001</v>
      </c>
      <c r="AI470" s="21">
        <v>0.5</v>
      </c>
      <c r="AJ470" s="21">
        <v>0</v>
      </c>
      <c r="AK470" s="21">
        <v>56.28</v>
      </c>
      <c r="AL470" s="21">
        <v>51.45</v>
      </c>
      <c r="AM470" s="21">
        <v>96.4</v>
      </c>
      <c r="AN470" s="21">
        <v>30.08</v>
      </c>
      <c r="AO470" s="21">
        <v>18.36</v>
      </c>
      <c r="AP470" s="21">
        <v>37.28</v>
      </c>
      <c r="AQ470" s="21">
        <v>12.2</v>
      </c>
      <c r="AR470" s="21">
        <v>59.81</v>
      </c>
      <c r="AS470" s="21">
        <v>39.54</v>
      </c>
      <c r="AT470" s="21">
        <v>47.7</v>
      </c>
      <c r="AU470" s="21">
        <v>40.880000000000003</v>
      </c>
      <c r="AV470" s="21">
        <v>24.01</v>
      </c>
      <c r="AW470" s="21">
        <v>41.81</v>
      </c>
      <c r="AX470" s="21">
        <v>367.25</v>
      </c>
      <c r="AY470" s="21">
        <v>0</v>
      </c>
      <c r="AZ470" s="21">
        <v>115.72</v>
      </c>
      <c r="BA470" s="21">
        <v>59.91</v>
      </c>
      <c r="BB470" s="21">
        <v>30.06</v>
      </c>
      <c r="BC470" s="21">
        <v>23.83</v>
      </c>
      <c r="BD470" s="21">
        <v>0.04</v>
      </c>
      <c r="BE470" s="21">
        <v>0.01</v>
      </c>
      <c r="BF470" s="21">
        <v>0.01</v>
      </c>
      <c r="BG470" s="21">
        <v>0.02</v>
      </c>
      <c r="BH470" s="21">
        <v>0.03</v>
      </c>
      <c r="BI470" s="21">
        <v>0.09</v>
      </c>
      <c r="BJ470" s="21">
        <v>0</v>
      </c>
      <c r="BK470" s="21">
        <v>0.31</v>
      </c>
      <c r="BL470" s="21">
        <v>0</v>
      </c>
      <c r="BM470" s="21">
        <v>0.09</v>
      </c>
      <c r="BN470" s="21">
        <v>0</v>
      </c>
      <c r="BO470" s="21">
        <v>0</v>
      </c>
      <c r="BP470" s="21">
        <v>0</v>
      </c>
      <c r="BQ470" s="21">
        <v>0.01</v>
      </c>
      <c r="BR470" s="21">
        <v>0.03</v>
      </c>
      <c r="BS470" s="21">
        <v>0.27</v>
      </c>
      <c r="BT470" s="21">
        <v>0</v>
      </c>
      <c r="BU470" s="21">
        <v>0</v>
      </c>
      <c r="BV470" s="21">
        <v>0.06</v>
      </c>
      <c r="BW470" s="21">
        <v>0</v>
      </c>
      <c r="BX470" s="21">
        <v>0</v>
      </c>
      <c r="BY470" s="21">
        <v>0</v>
      </c>
      <c r="BZ470" s="21">
        <v>0</v>
      </c>
      <c r="CA470" s="21">
        <v>0</v>
      </c>
      <c r="CB470" s="21">
        <v>128.55000000000001</v>
      </c>
      <c r="CC470" s="23"/>
      <c r="CE470" s="21">
        <v>28.53</v>
      </c>
      <c r="CG470" s="21">
        <v>0</v>
      </c>
      <c r="CH470" s="21">
        <v>0</v>
      </c>
      <c r="CI470" s="21">
        <v>0</v>
      </c>
      <c r="CJ470" s="21">
        <v>0</v>
      </c>
      <c r="CK470" s="21">
        <v>0</v>
      </c>
      <c r="CL470" s="21">
        <v>0</v>
      </c>
      <c r="CM470" s="21">
        <v>0</v>
      </c>
      <c r="CN470" s="21">
        <v>0</v>
      </c>
      <c r="CO470" s="21">
        <v>0</v>
      </c>
      <c r="CP470" s="21">
        <v>1.2</v>
      </c>
      <c r="CQ470" s="21">
        <v>0</v>
      </c>
    </row>
    <row r="471" spans="1:95" s="21" customFormat="1" ht="15" x14ac:dyDescent="0.25">
      <c r="A471" s="21" t="s">
        <v>100</v>
      </c>
      <c r="B471" s="22" t="s">
        <v>84</v>
      </c>
      <c r="C471" s="23" t="str">
        <f>"10"</f>
        <v>10</v>
      </c>
      <c r="D471" s="23">
        <v>0.05</v>
      </c>
      <c r="E471" s="23">
        <v>0.05</v>
      </c>
      <c r="F471" s="23">
        <v>7.25</v>
      </c>
      <c r="G471" s="23">
        <v>0</v>
      </c>
      <c r="H471" s="23">
        <v>0.08</v>
      </c>
      <c r="I471" s="23">
        <v>65.754000000000005</v>
      </c>
      <c r="J471" s="21">
        <v>5.36</v>
      </c>
      <c r="K471" s="21">
        <v>0.25</v>
      </c>
      <c r="L471" s="21">
        <v>0</v>
      </c>
      <c r="M471" s="21">
        <v>0</v>
      </c>
      <c r="N471" s="21">
        <v>0.08</v>
      </c>
      <c r="O471" s="21">
        <v>0</v>
      </c>
      <c r="P471" s="21">
        <v>0</v>
      </c>
      <c r="Q471" s="21">
        <v>0</v>
      </c>
      <c r="R471" s="21">
        <v>0</v>
      </c>
      <c r="S471" s="21">
        <v>0</v>
      </c>
      <c r="T471" s="21">
        <v>0.02</v>
      </c>
      <c r="U471" s="21">
        <v>0.7</v>
      </c>
      <c r="V471" s="21">
        <v>1.5</v>
      </c>
      <c r="W471" s="21">
        <v>1.2</v>
      </c>
      <c r="X471" s="21">
        <v>0</v>
      </c>
      <c r="Y471" s="21">
        <v>1.9</v>
      </c>
      <c r="Z471" s="21">
        <v>0.02</v>
      </c>
      <c r="AA471" s="21">
        <v>59</v>
      </c>
      <c r="AB471" s="21">
        <v>38</v>
      </c>
      <c r="AC471" s="21">
        <v>65.3</v>
      </c>
      <c r="AD471" s="21">
        <v>0.1</v>
      </c>
      <c r="AE471" s="21">
        <v>0</v>
      </c>
      <c r="AF471" s="21">
        <v>0.01</v>
      </c>
      <c r="AG471" s="21">
        <v>0</v>
      </c>
      <c r="AH471" s="21">
        <v>0.02</v>
      </c>
      <c r="AI471" s="21">
        <v>0</v>
      </c>
      <c r="AJ471" s="21">
        <v>0</v>
      </c>
      <c r="AK471" s="21">
        <v>2.6</v>
      </c>
      <c r="AL471" s="21">
        <v>2.5</v>
      </c>
      <c r="AM471" s="21">
        <v>4.7</v>
      </c>
      <c r="AN471" s="21">
        <v>2.8</v>
      </c>
      <c r="AO471" s="21">
        <v>1.1000000000000001</v>
      </c>
      <c r="AP471" s="21">
        <v>3</v>
      </c>
      <c r="AQ471" s="21">
        <v>2.7</v>
      </c>
      <c r="AR471" s="21">
        <v>2.6</v>
      </c>
      <c r="AS471" s="21">
        <v>2.2000000000000002</v>
      </c>
      <c r="AT471" s="21">
        <v>1.6</v>
      </c>
      <c r="AU471" s="21">
        <v>3.6</v>
      </c>
      <c r="AV471" s="21">
        <v>2.2000000000000002</v>
      </c>
      <c r="AW471" s="21">
        <v>1.5</v>
      </c>
      <c r="AX471" s="21">
        <v>8.9</v>
      </c>
      <c r="AY471" s="21">
        <v>0</v>
      </c>
      <c r="AZ471" s="21">
        <v>3</v>
      </c>
      <c r="BA471" s="21">
        <v>3.4</v>
      </c>
      <c r="BB471" s="21">
        <v>2.6</v>
      </c>
      <c r="BC471" s="21">
        <v>0.6</v>
      </c>
      <c r="BD471" s="21">
        <v>0.37</v>
      </c>
      <c r="BE471" s="21">
        <v>0.08</v>
      </c>
      <c r="BF471" s="21">
        <v>7.0000000000000007E-2</v>
      </c>
      <c r="BG471" s="21">
        <v>0.19</v>
      </c>
      <c r="BH471" s="21">
        <v>0.24</v>
      </c>
      <c r="BI471" s="21">
        <v>0.78</v>
      </c>
      <c r="BJ471" s="21">
        <v>0</v>
      </c>
      <c r="BK471" s="21">
        <v>2.46</v>
      </c>
      <c r="BL471" s="21">
        <v>0</v>
      </c>
      <c r="BM471" s="21">
        <v>0.75</v>
      </c>
      <c r="BN471" s="21">
        <v>0</v>
      </c>
      <c r="BO471" s="21">
        <v>0</v>
      </c>
      <c r="BP471" s="21">
        <v>0</v>
      </c>
      <c r="BQ471" s="21">
        <v>0.08</v>
      </c>
      <c r="BR471" s="21">
        <v>0.28999999999999998</v>
      </c>
      <c r="BS471" s="21">
        <v>2.27</v>
      </c>
      <c r="BT471" s="21">
        <v>0</v>
      </c>
      <c r="BU471" s="21">
        <v>0</v>
      </c>
      <c r="BV471" s="21">
        <v>0.08</v>
      </c>
      <c r="BW471" s="21">
        <v>0.01</v>
      </c>
      <c r="BX471" s="21">
        <v>0</v>
      </c>
      <c r="BY471" s="21">
        <v>0</v>
      </c>
      <c r="BZ471" s="21">
        <v>0</v>
      </c>
      <c r="CA471" s="21">
        <v>0</v>
      </c>
      <c r="CB471" s="21">
        <v>1.6</v>
      </c>
      <c r="CC471" s="23"/>
      <c r="CE471" s="21">
        <v>65.33</v>
      </c>
      <c r="CG471" s="21">
        <v>0</v>
      </c>
      <c r="CH471" s="21">
        <v>0</v>
      </c>
      <c r="CI471" s="21">
        <v>0</v>
      </c>
      <c r="CJ471" s="21">
        <v>0</v>
      </c>
      <c r="CK471" s="21">
        <v>0</v>
      </c>
      <c r="CL471" s="21">
        <v>0</v>
      </c>
      <c r="CM471" s="21">
        <v>0</v>
      </c>
      <c r="CN471" s="21">
        <v>0</v>
      </c>
      <c r="CO471" s="21">
        <v>0</v>
      </c>
      <c r="CP471" s="21">
        <v>0</v>
      </c>
      <c r="CQ471" s="21">
        <v>0</v>
      </c>
    </row>
    <row r="472" spans="1:95" s="21" customFormat="1" ht="15" x14ac:dyDescent="0.25">
      <c r="A472" s="21" t="s">
        <v>101</v>
      </c>
      <c r="B472" s="22" t="s">
        <v>85</v>
      </c>
      <c r="C472" s="23" t="str">
        <f>"10"</f>
        <v>10</v>
      </c>
      <c r="D472" s="23">
        <v>2.63</v>
      </c>
      <c r="E472" s="23">
        <v>2.63</v>
      </c>
      <c r="F472" s="23">
        <v>2.66</v>
      </c>
      <c r="G472" s="23">
        <v>0</v>
      </c>
      <c r="H472" s="23">
        <v>0</v>
      </c>
      <c r="I472" s="23">
        <v>35.06</v>
      </c>
      <c r="J472" s="21">
        <v>1.53</v>
      </c>
      <c r="K472" s="21">
        <v>0</v>
      </c>
      <c r="L472" s="21">
        <v>1.53</v>
      </c>
      <c r="M472" s="21">
        <v>0</v>
      </c>
      <c r="N472" s="21">
        <v>0</v>
      </c>
      <c r="O472" s="21">
        <v>0</v>
      </c>
      <c r="P472" s="21">
        <v>0</v>
      </c>
      <c r="Q472" s="21">
        <v>0</v>
      </c>
      <c r="R472" s="21">
        <v>0</v>
      </c>
      <c r="S472" s="21">
        <v>0.2</v>
      </c>
      <c r="T472" s="21">
        <v>0.43</v>
      </c>
      <c r="U472" s="21">
        <v>0</v>
      </c>
      <c r="V472" s="21">
        <v>10</v>
      </c>
      <c r="W472" s="21">
        <v>100</v>
      </c>
      <c r="X472" s="21">
        <v>5.5</v>
      </c>
      <c r="Y472" s="21">
        <v>60</v>
      </c>
      <c r="Z472" s="21">
        <v>7.0000000000000007E-2</v>
      </c>
      <c r="AA472" s="21">
        <v>21</v>
      </c>
      <c r="AB472" s="21">
        <v>17</v>
      </c>
      <c r="AC472" s="21">
        <v>23.8</v>
      </c>
      <c r="AD472" s="21">
        <v>0.04</v>
      </c>
      <c r="AE472" s="21">
        <v>0</v>
      </c>
      <c r="AF472" s="21">
        <v>0.04</v>
      </c>
      <c r="AG472" s="21">
        <v>0.02</v>
      </c>
      <c r="AH472" s="21">
        <v>0.68</v>
      </c>
      <c r="AI472" s="21">
        <v>7.0000000000000007E-2</v>
      </c>
      <c r="AJ472" s="21">
        <v>0</v>
      </c>
      <c r="AK472" s="21">
        <v>157</v>
      </c>
      <c r="AL472" s="21">
        <v>117</v>
      </c>
      <c r="AM472" s="21">
        <v>230</v>
      </c>
      <c r="AN472" s="21">
        <v>158</v>
      </c>
      <c r="AO472" s="21">
        <v>56</v>
      </c>
      <c r="AP472" s="21">
        <v>95</v>
      </c>
      <c r="AQ472" s="21">
        <v>70</v>
      </c>
      <c r="AR472" s="21">
        <v>134</v>
      </c>
      <c r="AS472" s="21">
        <v>76</v>
      </c>
      <c r="AT472" s="21">
        <v>87</v>
      </c>
      <c r="AU472" s="21">
        <v>156</v>
      </c>
      <c r="AV472" s="21">
        <v>70</v>
      </c>
      <c r="AW472" s="21">
        <v>51</v>
      </c>
      <c r="AX472" s="21">
        <v>517</v>
      </c>
      <c r="AY472" s="21">
        <v>0</v>
      </c>
      <c r="AZ472" s="21">
        <v>273</v>
      </c>
      <c r="BA472" s="21">
        <v>129</v>
      </c>
      <c r="BB472" s="21">
        <v>139</v>
      </c>
      <c r="BC472" s="21">
        <v>21.5</v>
      </c>
      <c r="BD472" s="21">
        <v>0</v>
      </c>
      <c r="BE472" s="21">
        <v>0.01</v>
      </c>
      <c r="BF472" s="21">
        <v>0.04</v>
      </c>
      <c r="BG472" s="21">
        <v>0.11</v>
      </c>
      <c r="BH472" s="21">
        <v>0.13</v>
      </c>
      <c r="BI472" s="21">
        <v>0.33</v>
      </c>
      <c r="BJ472" s="21">
        <v>0.04</v>
      </c>
      <c r="BK472" s="21">
        <v>0.7</v>
      </c>
      <c r="BL472" s="21">
        <v>0.01</v>
      </c>
      <c r="BM472" s="21">
        <v>0.16</v>
      </c>
      <c r="BN472" s="21">
        <v>0.01</v>
      </c>
      <c r="BO472" s="21">
        <v>0</v>
      </c>
      <c r="BP472" s="21">
        <v>0</v>
      </c>
      <c r="BQ472" s="21">
        <v>0</v>
      </c>
      <c r="BR472" s="21">
        <v>7.0000000000000007E-2</v>
      </c>
      <c r="BS472" s="21">
        <v>0.52</v>
      </c>
      <c r="BT472" s="21">
        <v>0</v>
      </c>
      <c r="BU472" s="21">
        <v>0</v>
      </c>
      <c r="BV472" s="21">
        <v>7.0000000000000007E-2</v>
      </c>
      <c r="BW472" s="21">
        <v>0</v>
      </c>
      <c r="BX472" s="21">
        <v>0</v>
      </c>
      <c r="BY472" s="21">
        <v>0</v>
      </c>
      <c r="BZ472" s="21">
        <v>0</v>
      </c>
      <c r="CA472" s="21">
        <v>0</v>
      </c>
      <c r="CB472" s="21">
        <v>4.08</v>
      </c>
      <c r="CC472" s="23"/>
      <c r="CE472" s="21">
        <v>23.83</v>
      </c>
      <c r="CG472" s="21">
        <v>0</v>
      </c>
      <c r="CH472" s="21">
        <v>0</v>
      </c>
      <c r="CI472" s="21">
        <v>0</v>
      </c>
      <c r="CJ472" s="21">
        <v>0</v>
      </c>
      <c r="CK472" s="21">
        <v>0</v>
      </c>
      <c r="CL472" s="21">
        <v>0</v>
      </c>
      <c r="CM472" s="21">
        <v>0</v>
      </c>
      <c r="CN472" s="21">
        <v>0</v>
      </c>
      <c r="CO472" s="21">
        <v>0</v>
      </c>
      <c r="CP472" s="21">
        <v>0</v>
      </c>
      <c r="CQ472" s="21">
        <v>0</v>
      </c>
    </row>
    <row r="473" spans="1:95" s="21" customFormat="1" ht="15" x14ac:dyDescent="0.25">
      <c r="A473" s="21" t="s">
        <v>135</v>
      </c>
      <c r="B473" s="22" t="s">
        <v>136</v>
      </c>
      <c r="C473" s="23" t="str">
        <f>"180"</f>
        <v>180</v>
      </c>
      <c r="D473" s="23">
        <v>3.11</v>
      </c>
      <c r="E473" s="23">
        <v>3</v>
      </c>
      <c r="F473" s="23">
        <v>3.2</v>
      </c>
      <c r="G473" s="23">
        <v>0.32</v>
      </c>
      <c r="H473" s="23">
        <v>13.69</v>
      </c>
      <c r="I473" s="23">
        <v>92.692395719999993</v>
      </c>
      <c r="J473" s="21">
        <v>2.2599999999999998</v>
      </c>
      <c r="K473" s="21">
        <v>0</v>
      </c>
      <c r="L473" s="21">
        <v>0</v>
      </c>
      <c r="M473" s="21">
        <v>0</v>
      </c>
      <c r="N473" s="21">
        <v>12.64</v>
      </c>
      <c r="O473" s="21">
        <v>0.36</v>
      </c>
      <c r="P473" s="21">
        <v>0.69</v>
      </c>
      <c r="Q473" s="21">
        <v>0</v>
      </c>
      <c r="R473" s="21">
        <v>0</v>
      </c>
      <c r="S473" s="21">
        <v>0.19</v>
      </c>
      <c r="T473" s="21">
        <v>0.87</v>
      </c>
      <c r="U473" s="21">
        <v>52.12</v>
      </c>
      <c r="V473" s="21">
        <v>161.9</v>
      </c>
      <c r="W473" s="21">
        <v>111.97</v>
      </c>
      <c r="X473" s="21">
        <v>20.59</v>
      </c>
      <c r="Y473" s="21">
        <v>93.35</v>
      </c>
      <c r="Z473" s="21">
        <v>0.53</v>
      </c>
      <c r="AA473" s="21">
        <v>12.42</v>
      </c>
      <c r="AB473" s="21">
        <v>8.6300000000000008</v>
      </c>
      <c r="AC473" s="21">
        <v>22.83</v>
      </c>
      <c r="AD473" s="21">
        <v>0.01</v>
      </c>
      <c r="AE473" s="21">
        <v>0.03</v>
      </c>
      <c r="AF473" s="21">
        <v>0.13</v>
      </c>
      <c r="AG473" s="21">
        <v>0.11</v>
      </c>
      <c r="AH473" s="21">
        <v>0.97</v>
      </c>
      <c r="AI473" s="21">
        <v>0.54</v>
      </c>
      <c r="AJ473" s="21">
        <v>0</v>
      </c>
      <c r="AK473" s="21">
        <v>0</v>
      </c>
      <c r="AL473" s="21">
        <v>0</v>
      </c>
      <c r="AM473" s="21">
        <v>0</v>
      </c>
      <c r="AN473" s="21">
        <v>0</v>
      </c>
      <c r="AO473" s="21">
        <v>0</v>
      </c>
      <c r="AP473" s="21">
        <v>0</v>
      </c>
      <c r="AQ473" s="21">
        <v>0</v>
      </c>
      <c r="AR473" s="21">
        <v>0</v>
      </c>
      <c r="AS473" s="21">
        <v>0</v>
      </c>
      <c r="AT473" s="21">
        <v>0</v>
      </c>
      <c r="AU473" s="21">
        <v>0</v>
      </c>
      <c r="AV473" s="21">
        <v>0</v>
      </c>
      <c r="AW473" s="21">
        <v>0</v>
      </c>
      <c r="AX473" s="21">
        <v>0</v>
      </c>
      <c r="AY473" s="21">
        <v>0</v>
      </c>
      <c r="AZ473" s="21">
        <v>0</v>
      </c>
      <c r="BA473" s="21">
        <v>0</v>
      </c>
      <c r="BB473" s="21">
        <v>0</v>
      </c>
      <c r="BC473" s="21">
        <v>0</v>
      </c>
      <c r="BD473" s="21">
        <v>0</v>
      </c>
      <c r="BE473" s="21">
        <v>0</v>
      </c>
      <c r="BF473" s="21">
        <v>0</v>
      </c>
      <c r="BG473" s="21">
        <v>0</v>
      </c>
      <c r="BH473" s="21">
        <v>0</v>
      </c>
      <c r="BI473" s="21">
        <v>0</v>
      </c>
      <c r="BJ473" s="21">
        <v>0</v>
      </c>
      <c r="BK473" s="21">
        <v>0</v>
      </c>
      <c r="BL473" s="21">
        <v>0</v>
      </c>
      <c r="BM473" s="21">
        <v>0</v>
      </c>
      <c r="BN473" s="21">
        <v>0</v>
      </c>
      <c r="BO473" s="21">
        <v>0</v>
      </c>
      <c r="BP473" s="21">
        <v>0</v>
      </c>
      <c r="BQ473" s="21">
        <v>0</v>
      </c>
      <c r="BR473" s="21">
        <v>0</v>
      </c>
      <c r="BS473" s="21">
        <v>0</v>
      </c>
      <c r="BT473" s="21">
        <v>0</v>
      </c>
      <c r="BU473" s="21">
        <v>0</v>
      </c>
      <c r="BV473" s="21">
        <v>0</v>
      </c>
      <c r="BW473" s="21">
        <v>0</v>
      </c>
      <c r="BX473" s="21">
        <v>0</v>
      </c>
      <c r="BY473" s="21">
        <v>0</v>
      </c>
      <c r="BZ473" s="21">
        <v>0</v>
      </c>
      <c r="CA473" s="21">
        <v>0</v>
      </c>
      <c r="CB473" s="21">
        <v>181.61</v>
      </c>
      <c r="CC473" s="23"/>
      <c r="CE473" s="21">
        <v>13.86</v>
      </c>
      <c r="CG473" s="21">
        <v>0</v>
      </c>
      <c r="CH473" s="21">
        <v>0</v>
      </c>
      <c r="CI473" s="21">
        <v>0</v>
      </c>
      <c r="CJ473" s="21">
        <v>0</v>
      </c>
      <c r="CK473" s="21">
        <v>0</v>
      </c>
      <c r="CL473" s="21">
        <v>0</v>
      </c>
      <c r="CM473" s="21">
        <v>0</v>
      </c>
      <c r="CN473" s="21">
        <v>0</v>
      </c>
      <c r="CO473" s="21">
        <v>0</v>
      </c>
      <c r="CP473" s="21">
        <v>8.1</v>
      </c>
      <c r="CQ473" s="21">
        <v>0</v>
      </c>
    </row>
    <row r="474" spans="1:95" s="21" customFormat="1" ht="15" x14ac:dyDescent="0.25">
      <c r="A474" s="21" t="s">
        <v>104</v>
      </c>
      <c r="B474" s="22" t="s">
        <v>129</v>
      </c>
      <c r="C474" s="23" t="str">
        <f>"35"</f>
        <v>35</v>
      </c>
      <c r="D474" s="23">
        <v>0.98</v>
      </c>
      <c r="E474" s="23">
        <v>0</v>
      </c>
      <c r="F474" s="23">
        <v>0.06</v>
      </c>
      <c r="G474" s="23">
        <v>0</v>
      </c>
      <c r="H474" s="23">
        <v>12.89</v>
      </c>
      <c r="I474" s="23">
        <v>56.36119999999999</v>
      </c>
      <c r="J474" s="21">
        <v>7.0000000000000007E-2</v>
      </c>
      <c r="K474" s="21">
        <v>0</v>
      </c>
      <c r="L474" s="21">
        <v>0</v>
      </c>
      <c r="M474" s="21">
        <v>0</v>
      </c>
      <c r="N474" s="21">
        <v>0.22</v>
      </c>
      <c r="O474" s="21">
        <v>12.11</v>
      </c>
      <c r="P474" s="21">
        <v>0.56000000000000005</v>
      </c>
      <c r="Q474" s="21">
        <v>0</v>
      </c>
      <c r="R474" s="21">
        <v>0</v>
      </c>
      <c r="S474" s="21">
        <v>0.11</v>
      </c>
      <c r="T474" s="21">
        <v>0.6</v>
      </c>
      <c r="U474" s="21">
        <v>174.65</v>
      </c>
      <c r="V474" s="21">
        <v>32.549999999999997</v>
      </c>
      <c r="W474" s="21">
        <v>7</v>
      </c>
      <c r="X474" s="21">
        <v>4.9000000000000004</v>
      </c>
      <c r="Y474" s="21">
        <v>22.75</v>
      </c>
      <c r="Z474" s="21">
        <v>0.39</v>
      </c>
      <c r="AA474" s="21">
        <v>0</v>
      </c>
      <c r="AB474" s="21">
        <v>0</v>
      </c>
      <c r="AC474" s="21">
        <v>0</v>
      </c>
      <c r="AD474" s="21">
        <v>0.39</v>
      </c>
      <c r="AE474" s="21">
        <v>0.04</v>
      </c>
      <c r="AF474" s="21">
        <v>0.01</v>
      </c>
      <c r="AG474" s="21">
        <v>0.32</v>
      </c>
      <c r="AH474" s="21">
        <v>0.77</v>
      </c>
      <c r="AI474" s="21">
        <v>0</v>
      </c>
      <c r="AJ474" s="21">
        <v>0</v>
      </c>
      <c r="AK474" s="21">
        <v>121.8</v>
      </c>
      <c r="AL474" s="21">
        <v>111.3</v>
      </c>
      <c r="AM474" s="21">
        <v>207.9</v>
      </c>
      <c r="AN474" s="21">
        <v>66.150000000000006</v>
      </c>
      <c r="AO474" s="21">
        <v>39.9</v>
      </c>
      <c r="AP474" s="21">
        <v>80.849999999999994</v>
      </c>
      <c r="AQ474" s="21">
        <v>25.9</v>
      </c>
      <c r="AR474" s="21">
        <v>128.80000000000001</v>
      </c>
      <c r="AS474" s="21">
        <v>85.05</v>
      </c>
      <c r="AT474" s="21">
        <v>103.25</v>
      </c>
      <c r="AU474" s="21">
        <v>88.2</v>
      </c>
      <c r="AV474" s="21">
        <v>51.8</v>
      </c>
      <c r="AW474" s="21">
        <v>90.3</v>
      </c>
      <c r="AX474" s="21">
        <v>788.9</v>
      </c>
      <c r="AY474" s="21">
        <v>0</v>
      </c>
      <c r="AZ474" s="21">
        <v>248.15</v>
      </c>
      <c r="BA474" s="21">
        <v>128.80000000000001</v>
      </c>
      <c r="BB474" s="21">
        <v>65.45</v>
      </c>
      <c r="BC474" s="21">
        <v>51.45</v>
      </c>
      <c r="BD474" s="21">
        <v>0</v>
      </c>
      <c r="BE474" s="21">
        <v>0</v>
      </c>
      <c r="BF474" s="21">
        <v>0</v>
      </c>
      <c r="BG474" s="21">
        <v>0</v>
      </c>
      <c r="BH474" s="21">
        <v>0</v>
      </c>
      <c r="BI474" s="21">
        <v>0.04</v>
      </c>
      <c r="BJ474" s="21">
        <v>0</v>
      </c>
      <c r="BK474" s="21">
        <v>0</v>
      </c>
      <c r="BL474" s="21">
        <v>0</v>
      </c>
      <c r="BM474" s="21">
        <v>0</v>
      </c>
      <c r="BN474" s="21">
        <v>0.03</v>
      </c>
      <c r="BO474" s="21">
        <v>0</v>
      </c>
      <c r="BP474" s="21">
        <v>0</v>
      </c>
      <c r="BQ474" s="21">
        <v>0</v>
      </c>
      <c r="BR474" s="21">
        <v>0</v>
      </c>
      <c r="BS474" s="21">
        <v>0.03</v>
      </c>
      <c r="BT474" s="21">
        <v>0</v>
      </c>
      <c r="BU474" s="21">
        <v>0</v>
      </c>
      <c r="BV474" s="21">
        <v>0.12</v>
      </c>
      <c r="BW474" s="21">
        <v>0.01</v>
      </c>
      <c r="BX474" s="21">
        <v>0</v>
      </c>
      <c r="BY474" s="21">
        <v>0</v>
      </c>
      <c r="BZ474" s="21">
        <v>0</v>
      </c>
      <c r="CA474" s="21">
        <v>0</v>
      </c>
      <c r="CB474" s="21">
        <v>13.23</v>
      </c>
      <c r="CC474" s="23"/>
      <c r="CE474" s="21">
        <v>0</v>
      </c>
      <c r="CG474" s="21">
        <v>0</v>
      </c>
      <c r="CH474" s="21">
        <v>0</v>
      </c>
      <c r="CI474" s="21">
        <v>0</v>
      </c>
      <c r="CJ474" s="21">
        <v>0</v>
      </c>
      <c r="CK474" s="21">
        <v>0</v>
      </c>
      <c r="CL474" s="21">
        <v>0</v>
      </c>
      <c r="CM474" s="21">
        <v>0</v>
      </c>
      <c r="CN474" s="21">
        <v>0</v>
      </c>
      <c r="CO474" s="21">
        <v>0</v>
      </c>
      <c r="CP474" s="21">
        <v>0</v>
      </c>
      <c r="CQ474" s="21">
        <v>0</v>
      </c>
    </row>
    <row r="475" spans="1:95" s="21" customFormat="1" ht="15" x14ac:dyDescent="0.25">
      <c r="A475" s="18"/>
      <c r="B475" s="22" t="s">
        <v>137</v>
      </c>
      <c r="C475" s="23" t="str">
        <f>"100"</f>
        <v>100</v>
      </c>
      <c r="D475" s="23">
        <v>0.36</v>
      </c>
      <c r="E475" s="23">
        <v>0</v>
      </c>
      <c r="F475" s="23">
        <v>0.3</v>
      </c>
      <c r="G475" s="23">
        <v>0.3</v>
      </c>
      <c r="H475" s="23">
        <v>11.6</v>
      </c>
      <c r="I475" s="23">
        <v>47.62</v>
      </c>
      <c r="J475" s="21">
        <v>0.1</v>
      </c>
      <c r="K475" s="21">
        <v>0</v>
      </c>
      <c r="L475" s="21">
        <v>0</v>
      </c>
      <c r="M475" s="21">
        <v>0</v>
      </c>
      <c r="N475" s="21">
        <v>9</v>
      </c>
      <c r="O475" s="21">
        <v>0.8</v>
      </c>
      <c r="P475" s="21">
        <v>1.8</v>
      </c>
      <c r="Q475" s="21">
        <v>0</v>
      </c>
      <c r="R475" s="21">
        <v>0</v>
      </c>
      <c r="S475" s="21">
        <v>0.8</v>
      </c>
      <c r="T475" s="21">
        <v>0.5</v>
      </c>
      <c r="U475" s="21">
        <v>15.6</v>
      </c>
      <c r="V475" s="21">
        <v>152.9</v>
      </c>
      <c r="W475" s="21">
        <v>12.8</v>
      </c>
      <c r="X475" s="21">
        <v>6.75</v>
      </c>
      <c r="Y475" s="21">
        <v>7.7</v>
      </c>
      <c r="Z475" s="21">
        <v>1.76</v>
      </c>
      <c r="AA475" s="21">
        <v>0</v>
      </c>
      <c r="AB475" s="21">
        <v>30</v>
      </c>
      <c r="AC475" s="21">
        <v>5</v>
      </c>
      <c r="AD475" s="21">
        <v>0.2</v>
      </c>
      <c r="AE475" s="21">
        <v>0.02</v>
      </c>
      <c r="AF475" s="21">
        <v>0.01</v>
      </c>
      <c r="AG475" s="21">
        <v>0.24</v>
      </c>
      <c r="AH475" s="21">
        <v>0.4</v>
      </c>
      <c r="AI475" s="21">
        <v>3</v>
      </c>
      <c r="AJ475" s="21">
        <v>0</v>
      </c>
      <c r="AK475" s="21">
        <v>10.8</v>
      </c>
      <c r="AL475" s="21">
        <v>11.7</v>
      </c>
      <c r="AM475" s="21">
        <v>17.100000000000001</v>
      </c>
      <c r="AN475" s="21">
        <v>16.2</v>
      </c>
      <c r="AO475" s="21">
        <v>2.7</v>
      </c>
      <c r="AP475" s="21">
        <v>9.9</v>
      </c>
      <c r="AQ475" s="21">
        <v>2.7</v>
      </c>
      <c r="AR475" s="21">
        <v>8.1</v>
      </c>
      <c r="AS475" s="21">
        <v>15.3</v>
      </c>
      <c r="AT475" s="21">
        <v>9</v>
      </c>
      <c r="AU475" s="21">
        <v>70.2</v>
      </c>
      <c r="AV475" s="21">
        <v>6.3</v>
      </c>
      <c r="AW475" s="21">
        <v>12.6</v>
      </c>
      <c r="AX475" s="21">
        <v>37.799999999999997</v>
      </c>
      <c r="AY475" s="21">
        <v>0</v>
      </c>
      <c r="AZ475" s="21">
        <v>11.7</v>
      </c>
      <c r="BA475" s="21">
        <v>14.4</v>
      </c>
      <c r="BB475" s="21">
        <v>5.4</v>
      </c>
      <c r="BC475" s="21">
        <v>4.5</v>
      </c>
      <c r="BD475" s="21">
        <v>0</v>
      </c>
      <c r="BE475" s="21">
        <v>0</v>
      </c>
      <c r="BF475" s="21">
        <v>0</v>
      </c>
      <c r="BG475" s="21">
        <v>0</v>
      </c>
      <c r="BH475" s="21">
        <v>0</v>
      </c>
      <c r="BI475" s="21">
        <v>0</v>
      </c>
      <c r="BJ475" s="21">
        <v>0</v>
      </c>
      <c r="BK475" s="21">
        <v>0</v>
      </c>
      <c r="BL475" s="21">
        <v>0</v>
      </c>
      <c r="BM475" s="21">
        <v>0</v>
      </c>
      <c r="BN475" s="21">
        <v>0</v>
      </c>
      <c r="BO475" s="21">
        <v>0</v>
      </c>
      <c r="BP475" s="21">
        <v>0</v>
      </c>
      <c r="BQ475" s="21">
        <v>0</v>
      </c>
      <c r="BR475" s="21">
        <v>0</v>
      </c>
      <c r="BS475" s="21">
        <v>0</v>
      </c>
      <c r="BT475" s="21">
        <v>0</v>
      </c>
      <c r="BU475" s="21">
        <v>0</v>
      </c>
      <c r="BV475" s="21">
        <v>0</v>
      </c>
      <c r="BW475" s="21">
        <v>0</v>
      </c>
      <c r="BX475" s="21">
        <v>0</v>
      </c>
      <c r="BY475" s="21">
        <v>0</v>
      </c>
      <c r="BZ475" s="21">
        <v>0</v>
      </c>
      <c r="CA475" s="21">
        <v>0</v>
      </c>
      <c r="CB475" s="21">
        <v>86.3</v>
      </c>
      <c r="CC475" s="23"/>
      <c r="CE475" s="21">
        <v>5</v>
      </c>
      <c r="CG475" s="21">
        <v>0</v>
      </c>
      <c r="CH475" s="21">
        <v>0</v>
      </c>
      <c r="CI475" s="21">
        <v>0</v>
      </c>
      <c r="CJ475" s="21">
        <v>0</v>
      </c>
      <c r="CK475" s="21">
        <v>0</v>
      </c>
      <c r="CL475" s="21">
        <v>0</v>
      </c>
      <c r="CM475" s="21">
        <v>0</v>
      </c>
      <c r="CN475" s="21">
        <v>0</v>
      </c>
      <c r="CO475" s="21">
        <v>0</v>
      </c>
      <c r="CP475" s="21">
        <v>0</v>
      </c>
      <c r="CQ475" s="21">
        <v>0</v>
      </c>
    </row>
    <row r="476" spans="1:95" s="18" customFormat="1" ht="15" x14ac:dyDescent="0.25">
      <c r="A476" s="26"/>
      <c r="B476" s="19" t="s">
        <v>161</v>
      </c>
      <c r="C476" s="20" t="str">
        <f>"20"</f>
        <v>20</v>
      </c>
      <c r="D476" s="20">
        <v>0.56000000000000005</v>
      </c>
      <c r="E476" s="20">
        <v>0.56000000000000005</v>
      </c>
      <c r="F476" s="20">
        <v>0.66</v>
      </c>
      <c r="G476" s="20">
        <v>0</v>
      </c>
      <c r="H476" s="20">
        <v>16.079999999999998</v>
      </c>
      <c r="I476" s="20">
        <v>68.887999999999991</v>
      </c>
      <c r="J476" s="18">
        <v>0.04</v>
      </c>
      <c r="K476" s="18">
        <v>0</v>
      </c>
      <c r="L476" s="18">
        <v>0.04</v>
      </c>
      <c r="M476" s="18">
        <v>0</v>
      </c>
      <c r="N476" s="18">
        <v>15.46</v>
      </c>
      <c r="O476" s="18">
        <v>0</v>
      </c>
      <c r="P476" s="18">
        <v>0.62</v>
      </c>
      <c r="Q476" s="18">
        <v>0</v>
      </c>
      <c r="R476" s="18">
        <v>0</v>
      </c>
      <c r="S476" s="18">
        <v>0.24</v>
      </c>
      <c r="T476" s="18">
        <v>0.06</v>
      </c>
      <c r="U476" s="18">
        <v>0</v>
      </c>
      <c r="V476" s="18">
        <v>28</v>
      </c>
      <c r="W476" s="18">
        <v>3.2</v>
      </c>
      <c r="X476" s="18">
        <v>2</v>
      </c>
      <c r="Y476" s="18">
        <v>7.2</v>
      </c>
      <c r="Z476" s="18">
        <v>0.3</v>
      </c>
      <c r="AA476" s="18">
        <v>0.4</v>
      </c>
      <c r="AB476" s="18">
        <v>1</v>
      </c>
      <c r="AC476" s="18">
        <v>0.6</v>
      </c>
      <c r="AD476" s="18">
        <v>0.14000000000000001</v>
      </c>
      <c r="AE476" s="18">
        <v>0.01</v>
      </c>
      <c r="AF476" s="18">
        <v>0.01</v>
      </c>
      <c r="AG476" s="18">
        <v>0.08</v>
      </c>
      <c r="AH476" s="18">
        <v>0.14000000000000001</v>
      </c>
      <c r="AI476" s="18">
        <v>0</v>
      </c>
      <c r="AJ476" s="18">
        <v>0</v>
      </c>
      <c r="AK476" s="18">
        <v>0</v>
      </c>
      <c r="AL476" s="18">
        <v>0</v>
      </c>
      <c r="AM476" s="18">
        <v>0</v>
      </c>
      <c r="AN476" s="18">
        <v>0</v>
      </c>
      <c r="AO476" s="18">
        <v>0</v>
      </c>
      <c r="AP476" s="18">
        <v>0</v>
      </c>
      <c r="AQ476" s="18">
        <v>0</v>
      </c>
      <c r="AR476" s="18">
        <v>0</v>
      </c>
      <c r="AS476" s="18">
        <v>0</v>
      </c>
      <c r="AT476" s="18">
        <v>0</v>
      </c>
      <c r="AU476" s="18">
        <v>0</v>
      </c>
      <c r="AV476" s="18">
        <v>0</v>
      </c>
      <c r="AW476" s="18">
        <v>0</v>
      </c>
      <c r="AX476" s="18">
        <v>0</v>
      </c>
      <c r="AY476" s="18">
        <v>0</v>
      </c>
      <c r="AZ476" s="18">
        <v>0</v>
      </c>
      <c r="BA476" s="18">
        <v>0</v>
      </c>
      <c r="BB476" s="18">
        <v>0</v>
      </c>
      <c r="BC476" s="18">
        <v>0</v>
      </c>
      <c r="BD476" s="18">
        <v>0</v>
      </c>
      <c r="BE476" s="18">
        <v>0</v>
      </c>
      <c r="BF476" s="18">
        <v>0</v>
      </c>
      <c r="BG476" s="18">
        <v>0</v>
      </c>
      <c r="BH476" s="18">
        <v>0</v>
      </c>
      <c r="BI476" s="18">
        <v>0</v>
      </c>
      <c r="BJ476" s="18">
        <v>0</v>
      </c>
      <c r="BK476" s="18">
        <v>0</v>
      </c>
      <c r="BL476" s="18">
        <v>0</v>
      </c>
      <c r="BM476" s="18">
        <v>0</v>
      </c>
      <c r="BN476" s="18">
        <v>0</v>
      </c>
      <c r="BO476" s="18">
        <v>0</v>
      </c>
      <c r="BP476" s="18">
        <v>0</v>
      </c>
      <c r="BQ476" s="18">
        <v>0</v>
      </c>
      <c r="BR476" s="18">
        <v>0</v>
      </c>
      <c r="BS476" s="18">
        <v>0</v>
      </c>
      <c r="BT476" s="18">
        <v>0</v>
      </c>
      <c r="BU476" s="18">
        <v>0</v>
      </c>
      <c r="BV476" s="18">
        <v>0</v>
      </c>
      <c r="BW476" s="18">
        <v>0</v>
      </c>
      <c r="BX476" s="18">
        <v>0</v>
      </c>
      <c r="BY476" s="18">
        <v>0</v>
      </c>
      <c r="BZ476" s="18">
        <v>0</v>
      </c>
      <c r="CA476" s="18">
        <v>0</v>
      </c>
      <c r="CB476" s="18">
        <v>2.4</v>
      </c>
      <c r="CC476" s="20"/>
      <c r="CE476" s="18">
        <v>0.56999999999999995</v>
      </c>
      <c r="CG476" s="18">
        <v>0</v>
      </c>
      <c r="CH476" s="18">
        <v>0</v>
      </c>
      <c r="CI476" s="18">
        <v>0</v>
      </c>
      <c r="CJ476" s="18">
        <v>0</v>
      </c>
      <c r="CK476" s="18">
        <v>0</v>
      </c>
      <c r="CL476" s="18">
        <v>0</v>
      </c>
      <c r="CM476" s="18">
        <v>0</v>
      </c>
      <c r="CN476" s="18">
        <v>0</v>
      </c>
      <c r="CO476" s="18">
        <v>0</v>
      </c>
      <c r="CP476" s="18">
        <v>0</v>
      </c>
      <c r="CQ476" s="18">
        <v>0</v>
      </c>
    </row>
    <row r="477" spans="1:95" s="26" customFormat="1" ht="15" x14ac:dyDescent="0.25">
      <c r="A477" s="5"/>
      <c r="B477" s="24" t="s">
        <v>86</v>
      </c>
      <c r="C477" s="25"/>
      <c r="D477" s="25">
        <v>11.74</v>
      </c>
      <c r="E477" s="25">
        <v>8.99</v>
      </c>
      <c r="F477" s="25">
        <v>18.16</v>
      </c>
      <c r="G477" s="25">
        <v>0.62</v>
      </c>
      <c r="H477" s="25">
        <v>68.349999999999994</v>
      </c>
      <c r="I477" s="25">
        <v>473.94</v>
      </c>
      <c r="J477" s="26">
        <v>11.96</v>
      </c>
      <c r="K477" s="26">
        <v>0.28000000000000003</v>
      </c>
      <c r="L477" s="26">
        <v>1.59</v>
      </c>
      <c r="M477" s="26">
        <v>0</v>
      </c>
      <c r="N477" s="26">
        <v>43.27</v>
      </c>
      <c r="O477" s="26">
        <v>20.99</v>
      </c>
      <c r="P477" s="26">
        <v>4.0999999999999996</v>
      </c>
      <c r="Q477" s="26">
        <v>0</v>
      </c>
      <c r="R477" s="26">
        <v>0</v>
      </c>
      <c r="S477" s="26">
        <v>1.63</v>
      </c>
      <c r="T477" s="26">
        <v>3.21</v>
      </c>
      <c r="U477" s="26">
        <v>290.97000000000003</v>
      </c>
      <c r="V477" s="26">
        <v>541.29999999999995</v>
      </c>
      <c r="W477" s="26">
        <v>351</v>
      </c>
      <c r="X477" s="26">
        <v>54.41</v>
      </c>
      <c r="Y477" s="26">
        <v>283.67</v>
      </c>
      <c r="Z477" s="26">
        <v>3.35</v>
      </c>
      <c r="AA477" s="26">
        <v>119.22</v>
      </c>
      <c r="AB477" s="26">
        <v>107.42</v>
      </c>
      <c r="AC477" s="26">
        <v>146.62</v>
      </c>
      <c r="AD477" s="26">
        <v>1.06</v>
      </c>
      <c r="AE477" s="26">
        <v>0.15</v>
      </c>
      <c r="AF477" s="26">
        <v>0.34</v>
      </c>
      <c r="AG477" s="26">
        <v>0.97</v>
      </c>
      <c r="AH477" s="26">
        <v>4.1100000000000003</v>
      </c>
      <c r="AI477" s="26">
        <v>4.1100000000000003</v>
      </c>
      <c r="AJ477" s="26">
        <v>0</v>
      </c>
      <c r="AK477" s="26">
        <v>348.48</v>
      </c>
      <c r="AL477" s="26">
        <v>293.95</v>
      </c>
      <c r="AM477" s="26">
        <v>556.1</v>
      </c>
      <c r="AN477" s="26">
        <v>273.23</v>
      </c>
      <c r="AO477" s="26">
        <v>118.06</v>
      </c>
      <c r="AP477" s="26">
        <v>226.03</v>
      </c>
      <c r="AQ477" s="26">
        <v>113.5</v>
      </c>
      <c r="AR477" s="26">
        <v>333.31</v>
      </c>
      <c r="AS477" s="26">
        <v>218.09</v>
      </c>
      <c r="AT477" s="26">
        <v>248.55</v>
      </c>
      <c r="AU477" s="26">
        <v>358.88</v>
      </c>
      <c r="AV477" s="26">
        <v>154.31</v>
      </c>
      <c r="AW477" s="26">
        <v>197.21</v>
      </c>
      <c r="AX477" s="26">
        <v>1719.85</v>
      </c>
      <c r="AY477" s="26">
        <v>0</v>
      </c>
      <c r="AZ477" s="26">
        <v>651.57000000000005</v>
      </c>
      <c r="BA477" s="26">
        <v>335.51</v>
      </c>
      <c r="BB477" s="26">
        <v>242.51</v>
      </c>
      <c r="BC477" s="26">
        <v>101.88</v>
      </c>
      <c r="BD477" s="26">
        <v>0.42</v>
      </c>
      <c r="BE477" s="26">
        <v>0.1</v>
      </c>
      <c r="BF477" s="26">
        <v>0.12</v>
      </c>
      <c r="BG477" s="26">
        <v>0.32</v>
      </c>
      <c r="BH477" s="26">
        <v>0.4</v>
      </c>
      <c r="BI477" s="26">
        <v>1.24</v>
      </c>
      <c r="BJ477" s="26">
        <v>0.04</v>
      </c>
      <c r="BK477" s="26">
        <v>3.47</v>
      </c>
      <c r="BL477" s="26">
        <v>0.01</v>
      </c>
      <c r="BM477" s="26">
        <v>1</v>
      </c>
      <c r="BN477" s="26">
        <v>0.04</v>
      </c>
      <c r="BO477" s="26">
        <v>0</v>
      </c>
      <c r="BP477" s="26">
        <v>0</v>
      </c>
      <c r="BQ477" s="26">
        <v>0.09</v>
      </c>
      <c r="BR477" s="26">
        <v>0.39</v>
      </c>
      <c r="BS477" s="26">
        <v>3.09</v>
      </c>
      <c r="BT477" s="26">
        <v>0</v>
      </c>
      <c r="BU477" s="26">
        <v>0</v>
      </c>
      <c r="BV477" s="26">
        <v>0.33</v>
      </c>
      <c r="BW477" s="26">
        <v>0.02</v>
      </c>
      <c r="BX477" s="26">
        <v>0</v>
      </c>
      <c r="BY477" s="26">
        <v>0</v>
      </c>
      <c r="BZ477" s="26">
        <v>0</v>
      </c>
      <c r="CA477" s="26">
        <v>0</v>
      </c>
      <c r="CB477" s="26">
        <v>417.77</v>
      </c>
      <c r="CC477" s="25"/>
      <c r="CD477" s="26" t="e">
        <f>$I$18/$I$44*100</f>
        <v>#DIV/0!</v>
      </c>
      <c r="CE477" s="26">
        <v>137.12</v>
      </c>
      <c r="CG477" s="26">
        <v>0</v>
      </c>
      <c r="CH477" s="26">
        <v>0</v>
      </c>
      <c r="CI477" s="26">
        <v>0</v>
      </c>
      <c r="CJ477" s="26">
        <v>0</v>
      </c>
      <c r="CK477" s="26">
        <v>0</v>
      </c>
      <c r="CL477" s="26">
        <v>0</v>
      </c>
      <c r="CM477" s="26">
        <v>0</v>
      </c>
      <c r="CN477" s="26">
        <v>0</v>
      </c>
      <c r="CO477" s="26">
        <v>0</v>
      </c>
      <c r="CP477" s="26">
        <v>9.3000000000000007</v>
      </c>
      <c r="CQ477" s="26">
        <v>0</v>
      </c>
    </row>
    <row r="478" spans="1:95" s="5" customFormat="1" ht="15" x14ac:dyDescent="0.25">
      <c r="A478" s="13"/>
      <c r="B478" s="17" t="s">
        <v>87</v>
      </c>
      <c r="C478" s="11"/>
      <c r="D478" s="11"/>
      <c r="E478" s="11"/>
      <c r="F478" s="11"/>
      <c r="G478" s="11"/>
      <c r="H478" s="11"/>
      <c r="I478" s="11"/>
      <c r="CC478" s="11"/>
    </row>
    <row r="479" spans="1:95" s="21" customFormat="1" ht="15" x14ac:dyDescent="0.25">
      <c r="A479" s="18" t="s">
        <v>104</v>
      </c>
      <c r="B479" s="22" t="s">
        <v>129</v>
      </c>
      <c r="C479" s="23" t="str">
        <f>"20"</f>
        <v>20</v>
      </c>
      <c r="D479" s="23">
        <v>0.56000000000000005</v>
      </c>
      <c r="E479" s="23">
        <v>0</v>
      </c>
      <c r="F479" s="23">
        <v>0.03</v>
      </c>
      <c r="G479" s="23">
        <v>0</v>
      </c>
      <c r="H479" s="23">
        <v>7.37</v>
      </c>
      <c r="I479" s="23">
        <v>32.206399999999995</v>
      </c>
      <c r="J479" s="21">
        <v>0.04</v>
      </c>
      <c r="K479" s="21">
        <v>0</v>
      </c>
      <c r="L479" s="21">
        <v>0</v>
      </c>
      <c r="M479" s="21">
        <v>0</v>
      </c>
      <c r="N479" s="21">
        <v>0.13</v>
      </c>
      <c r="O479" s="21">
        <v>6.92</v>
      </c>
      <c r="P479" s="21">
        <v>0.32</v>
      </c>
      <c r="Q479" s="21">
        <v>0</v>
      </c>
      <c r="R479" s="21">
        <v>0</v>
      </c>
      <c r="S479" s="21">
        <v>0.06</v>
      </c>
      <c r="T479" s="21">
        <v>0.34</v>
      </c>
      <c r="U479" s="21">
        <v>99.8</v>
      </c>
      <c r="V479" s="21">
        <v>18.600000000000001</v>
      </c>
      <c r="W479" s="21">
        <v>4</v>
      </c>
      <c r="X479" s="21">
        <v>2.8</v>
      </c>
      <c r="Y479" s="21">
        <v>13</v>
      </c>
      <c r="Z479" s="21">
        <v>0.22</v>
      </c>
      <c r="AA479" s="21">
        <v>0</v>
      </c>
      <c r="AB479" s="21">
        <v>0</v>
      </c>
      <c r="AC479" s="21">
        <v>0</v>
      </c>
      <c r="AD479" s="21">
        <v>0.22</v>
      </c>
      <c r="AE479" s="21">
        <v>0.02</v>
      </c>
      <c r="AF479" s="21">
        <v>0.01</v>
      </c>
      <c r="AG479" s="21">
        <v>0.18</v>
      </c>
      <c r="AH479" s="21">
        <v>0.44</v>
      </c>
      <c r="AI479" s="21">
        <v>0</v>
      </c>
      <c r="AJ479" s="21">
        <v>0</v>
      </c>
      <c r="AK479" s="21">
        <v>69.599999999999994</v>
      </c>
      <c r="AL479" s="21">
        <v>63.6</v>
      </c>
      <c r="AM479" s="21">
        <v>118.8</v>
      </c>
      <c r="AN479" s="21">
        <v>37.799999999999997</v>
      </c>
      <c r="AO479" s="21">
        <v>22.8</v>
      </c>
      <c r="AP479" s="21">
        <v>46.2</v>
      </c>
      <c r="AQ479" s="21">
        <v>14.8</v>
      </c>
      <c r="AR479" s="21">
        <v>73.599999999999994</v>
      </c>
      <c r="AS479" s="21">
        <v>48.6</v>
      </c>
      <c r="AT479" s="21">
        <v>59</v>
      </c>
      <c r="AU479" s="21">
        <v>50.4</v>
      </c>
      <c r="AV479" s="21">
        <v>29.6</v>
      </c>
      <c r="AW479" s="21">
        <v>51.6</v>
      </c>
      <c r="AX479" s="21">
        <v>450.8</v>
      </c>
      <c r="AY479" s="21">
        <v>0</v>
      </c>
      <c r="AZ479" s="21">
        <v>141.80000000000001</v>
      </c>
      <c r="BA479" s="21">
        <v>73.599999999999994</v>
      </c>
      <c r="BB479" s="21">
        <v>37.4</v>
      </c>
      <c r="BC479" s="21">
        <v>29.4</v>
      </c>
      <c r="BD479" s="21">
        <v>0</v>
      </c>
      <c r="BE479" s="21">
        <v>0</v>
      </c>
      <c r="BF479" s="21">
        <v>0</v>
      </c>
      <c r="BG479" s="21">
        <v>0</v>
      </c>
      <c r="BH479" s="21">
        <v>0</v>
      </c>
      <c r="BI479" s="21">
        <v>0.02</v>
      </c>
      <c r="BJ479" s="21">
        <v>0</v>
      </c>
      <c r="BK479" s="21">
        <v>0</v>
      </c>
      <c r="BL479" s="21">
        <v>0</v>
      </c>
      <c r="BM479" s="21">
        <v>0</v>
      </c>
      <c r="BN479" s="21">
        <v>0.02</v>
      </c>
      <c r="BO479" s="21">
        <v>0</v>
      </c>
      <c r="BP479" s="21">
        <v>0</v>
      </c>
      <c r="BQ479" s="21">
        <v>0</v>
      </c>
      <c r="BR479" s="21">
        <v>0</v>
      </c>
      <c r="BS479" s="21">
        <v>0.02</v>
      </c>
      <c r="BT479" s="21">
        <v>0</v>
      </c>
      <c r="BU479" s="21">
        <v>0</v>
      </c>
      <c r="BV479" s="21">
        <v>7.0000000000000007E-2</v>
      </c>
      <c r="BW479" s="21">
        <v>0</v>
      </c>
      <c r="BX479" s="21">
        <v>0</v>
      </c>
      <c r="BY479" s="21">
        <v>0</v>
      </c>
      <c r="BZ479" s="21">
        <v>0</v>
      </c>
      <c r="CA479" s="21">
        <v>0</v>
      </c>
      <c r="CB479" s="21">
        <v>7.56</v>
      </c>
      <c r="CC479" s="23"/>
      <c r="CE479" s="21">
        <v>0</v>
      </c>
      <c r="CG479" s="21">
        <v>0</v>
      </c>
      <c r="CH479" s="21">
        <v>0</v>
      </c>
      <c r="CI479" s="21">
        <v>0</v>
      </c>
      <c r="CJ479" s="21">
        <v>0</v>
      </c>
      <c r="CK479" s="21">
        <v>0</v>
      </c>
      <c r="CL479" s="21">
        <v>0</v>
      </c>
      <c r="CM479" s="21">
        <v>0</v>
      </c>
      <c r="CN479" s="21">
        <v>0</v>
      </c>
      <c r="CO479" s="21">
        <v>0</v>
      </c>
      <c r="CP479" s="21">
        <v>0</v>
      </c>
      <c r="CQ479" s="21">
        <v>0</v>
      </c>
    </row>
    <row r="480" spans="1:95" s="18" customFormat="1" ht="15" x14ac:dyDescent="0.25">
      <c r="A480" s="18" t="s">
        <v>150</v>
      </c>
      <c r="B480" s="19" t="s">
        <v>151</v>
      </c>
      <c r="C480" s="20" t="str">
        <f>"180"</f>
        <v>180</v>
      </c>
      <c r="D480" s="20">
        <v>5.17</v>
      </c>
      <c r="E480" s="20">
        <v>5.5</v>
      </c>
      <c r="F480" s="20">
        <v>4.17</v>
      </c>
      <c r="G480" s="20">
        <v>0</v>
      </c>
      <c r="H480" s="20">
        <v>8.2799999999999994</v>
      </c>
      <c r="I480" s="20">
        <v>90.268431120000002</v>
      </c>
      <c r="J480" s="18">
        <v>3.22</v>
      </c>
      <c r="K480" s="18">
        <v>0</v>
      </c>
      <c r="L480" s="18">
        <v>3.22</v>
      </c>
      <c r="M480" s="18">
        <v>0</v>
      </c>
      <c r="N480" s="18">
        <v>8.2799999999999994</v>
      </c>
      <c r="O480" s="18">
        <v>0</v>
      </c>
      <c r="P480" s="18">
        <v>0</v>
      </c>
      <c r="Q480" s="18">
        <v>0</v>
      </c>
      <c r="R480" s="18">
        <v>0</v>
      </c>
      <c r="S480" s="18">
        <v>0.19</v>
      </c>
      <c r="T480" s="18">
        <v>1.33</v>
      </c>
      <c r="U480" s="18">
        <v>94.82</v>
      </c>
      <c r="V480" s="18">
        <v>243.64</v>
      </c>
      <c r="W480" s="18">
        <v>200.25</v>
      </c>
      <c r="X480" s="18">
        <v>23.1</v>
      </c>
      <c r="Y480" s="18">
        <v>148.47999999999999</v>
      </c>
      <c r="Z480" s="18">
        <v>0.16</v>
      </c>
      <c r="AA480" s="18">
        <v>22.76</v>
      </c>
      <c r="AB480" s="18">
        <v>15.17</v>
      </c>
      <c r="AC480" s="18">
        <v>41.72</v>
      </c>
      <c r="AD480" s="18">
        <v>0</v>
      </c>
      <c r="AE480" s="18">
        <v>0.05</v>
      </c>
      <c r="AF480" s="18">
        <v>0.23</v>
      </c>
      <c r="AG480" s="18">
        <v>0.15</v>
      </c>
      <c r="AH480" s="18">
        <v>1.52</v>
      </c>
      <c r="AI480" s="18">
        <v>0.99</v>
      </c>
      <c r="AJ480" s="18">
        <v>0</v>
      </c>
      <c r="AK480" s="18">
        <v>0</v>
      </c>
      <c r="AL480" s="18">
        <v>0</v>
      </c>
      <c r="AM480" s="18">
        <v>0</v>
      </c>
      <c r="AN480" s="18">
        <v>0</v>
      </c>
      <c r="AO480" s="18">
        <v>0</v>
      </c>
      <c r="AP480" s="18">
        <v>0</v>
      </c>
      <c r="AQ480" s="18">
        <v>0</v>
      </c>
      <c r="AR480" s="18">
        <v>0</v>
      </c>
      <c r="AS480" s="18">
        <v>0</v>
      </c>
      <c r="AT480" s="18">
        <v>0</v>
      </c>
      <c r="AU480" s="18">
        <v>0</v>
      </c>
      <c r="AV480" s="18">
        <v>0</v>
      </c>
      <c r="AW480" s="18">
        <v>0</v>
      </c>
      <c r="AX480" s="18">
        <v>0</v>
      </c>
      <c r="AY480" s="18">
        <v>0</v>
      </c>
      <c r="AZ480" s="18">
        <v>0</v>
      </c>
      <c r="BA480" s="18">
        <v>0</v>
      </c>
      <c r="BB480" s="18">
        <v>0</v>
      </c>
      <c r="BC480" s="18">
        <v>0</v>
      </c>
      <c r="BD480" s="18">
        <v>0</v>
      </c>
      <c r="BE480" s="18">
        <v>0</v>
      </c>
      <c r="BF480" s="18">
        <v>0</v>
      </c>
      <c r="BG480" s="18">
        <v>0</v>
      </c>
      <c r="BH480" s="18">
        <v>0</v>
      </c>
      <c r="BI480" s="18">
        <v>0</v>
      </c>
      <c r="BJ480" s="18">
        <v>0</v>
      </c>
      <c r="BK480" s="18">
        <v>0</v>
      </c>
      <c r="BL480" s="18">
        <v>0</v>
      </c>
      <c r="BM480" s="18">
        <v>0</v>
      </c>
      <c r="BN480" s="18">
        <v>0</v>
      </c>
      <c r="BO480" s="18">
        <v>0</v>
      </c>
      <c r="BP480" s="18">
        <v>0</v>
      </c>
      <c r="BQ480" s="18">
        <v>0</v>
      </c>
      <c r="BR480" s="18">
        <v>0</v>
      </c>
      <c r="BS480" s="18">
        <v>0</v>
      </c>
      <c r="BT480" s="18">
        <v>0</v>
      </c>
      <c r="BU480" s="18">
        <v>0</v>
      </c>
      <c r="BV480" s="18">
        <v>0</v>
      </c>
      <c r="BW480" s="18">
        <v>0</v>
      </c>
      <c r="BX480" s="18">
        <v>0</v>
      </c>
      <c r="BY480" s="18">
        <v>0</v>
      </c>
      <c r="BZ480" s="18">
        <v>0</v>
      </c>
      <c r="CA480" s="18">
        <v>0</v>
      </c>
      <c r="CB480" s="18">
        <v>168.77</v>
      </c>
      <c r="CC480" s="20"/>
      <c r="CE480" s="18">
        <v>25.28</v>
      </c>
      <c r="CG480" s="18">
        <v>0</v>
      </c>
      <c r="CH480" s="18">
        <v>0</v>
      </c>
      <c r="CI480" s="18">
        <v>0</v>
      </c>
      <c r="CJ480" s="18">
        <v>0</v>
      </c>
      <c r="CK480" s="18">
        <v>0</v>
      </c>
      <c r="CL480" s="18">
        <v>0</v>
      </c>
      <c r="CM480" s="18">
        <v>0</v>
      </c>
      <c r="CN480" s="18">
        <v>0</v>
      </c>
      <c r="CO480" s="18">
        <v>0</v>
      </c>
      <c r="CP480" s="18">
        <v>0</v>
      </c>
      <c r="CQ480" s="18">
        <v>0</v>
      </c>
    </row>
    <row r="481" spans="1:95" s="26" customFormat="1" ht="15" x14ac:dyDescent="0.25">
      <c r="A481" s="5"/>
      <c r="B481" s="24" t="s">
        <v>89</v>
      </c>
      <c r="C481" s="25"/>
      <c r="D481" s="25">
        <v>5.73</v>
      </c>
      <c r="E481" s="25">
        <v>5.5</v>
      </c>
      <c r="F481" s="25">
        <v>4.2</v>
      </c>
      <c r="G481" s="25">
        <v>0</v>
      </c>
      <c r="H481" s="25">
        <v>15.65</v>
      </c>
      <c r="I481" s="25">
        <v>122.47</v>
      </c>
      <c r="J481" s="26">
        <v>3.26</v>
      </c>
      <c r="K481" s="26">
        <v>0</v>
      </c>
      <c r="L481" s="26">
        <v>3.22</v>
      </c>
      <c r="M481" s="26">
        <v>0</v>
      </c>
      <c r="N481" s="26">
        <v>8.41</v>
      </c>
      <c r="O481" s="26">
        <v>6.92</v>
      </c>
      <c r="P481" s="26">
        <v>0.32</v>
      </c>
      <c r="Q481" s="26">
        <v>0</v>
      </c>
      <c r="R481" s="26">
        <v>0</v>
      </c>
      <c r="S481" s="26">
        <v>0.25</v>
      </c>
      <c r="T481" s="26">
        <v>1.67</v>
      </c>
      <c r="U481" s="26">
        <v>194.62</v>
      </c>
      <c r="V481" s="26">
        <v>262.24</v>
      </c>
      <c r="W481" s="26">
        <v>204.25</v>
      </c>
      <c r="X481" s="26">
        <v>25.9</v>
      </c>
      <c r="Y481" s="26">
        <v>161.47999999999999</v>
      </c>
      <c r="Z481" s="26">
        <v>0.38</v>
      </c>
      <c r="AA481" s="26">
        <v>22.76</v>
      </c>
      <c r="AB481" s="26">
        <v>15.17</v>
      </c>
      <c r="AC481" s="26">
        <v>41.72</v>
      </c>
      <c r="AD481" s="26">
        <v>0.22</v>
      </c>
      <c r="AE481" s="26">
        <v>0.08</v>
      </c>
      <c r="AF481" s="26">
        <v>0.23</v>
      </c>
      <c r="AG481" s="26">
        <v>0.33</v>
      </c>
      <c r="AH481" s="26">
        <v>1.96</v>
      </c>
      <c r="AI481" s="26">
        <v>0.99</v>
      </c>
      <c r="AJ481" s="26">
        <v>0</v>
      </c>
      <c r="AK481" s="26">
        <v>69.599999999999994</v>
      </c>
      <c r="AL481" s="26">
        <v>63.6</v>
      </c>
      <c r="AM481" s="26">
        <v>118.8</v>
      </c>
      <c r="AN481" s="26">
        <v>37.799999999999997</v>
      </c>
      <c r="AO481" s="26">
        <v>22.8</v>
      </c>
      <c r="AP481" s="26">
        <v>46.2</v>
      </c>
      <c r="AQ481" s="26">
        <v>14.8</v>
      </c>
      <c r="AR481" s="26">
        <v>73.599999999999994</v>
      </c>
      <c r="AS481" s="26">
        <v>48.6</v>
      </c>
      <c r="AT481" s="26">
        <v>59</v>
      </c>
      <c r="AU481" s="26">
        <v>50.4</v>
      </c>
      <c r="AV481" s="26">
        <v>29.6</v>
      </c>
      <c r="AW481" s="26">
        <v>51.6</v>
      </c>
      <c r="AX481" s="26">
        <v>450.8</v>
      </c>
      <c r="AY481" s="26">
        <v>0</v>
      </c>
      <c r="AZ481" s="26">
        <v>141.80000000000001</v>
      </c>
      <c r="BA481" s="26">
        <v>73.599999999999994</v>
      </c>
      <c r="BB481" s="26">
        <v>37.4</v>
      </c>
      <c r="BC481" s="26">
        <v>29.4</v>
      </c>
      <c r="BD481" s="26">
        <v>0</v>
      </c>
      <c r="BE481" s="26">
        <v>0</v>
      </c>
      <c r="BF481" s="26">
        <v>0</v>
      </c>
      <c r="BG481" s="26">
        <v>0</v>
      </c>
      <c r="BH481" s="26">
        <v>0</v>
      </c>
      <c r="BI481" s="26">
        <v>0.02</v>
      </c>
      <c r="BJ481" s="26">
        <v>0</v>
      </c>
      <c r="BK481" s="26">
        <v>0</v>
      </c>
      <c r="BL481" s="26">
        <v>0</v>
      </c>
      <c r="BM481" s="26">
        <v>0</v>
      </c>
      <c r="BN481" s="26">
        <v>0.02</v>
      </c>
      <c r="BO481" s="26">
        <v>0</v>
      </c>
      <c r="BP481" s="26">
        <v>0</v>
      </c>
      <c r="BQ481" s="26">
        <v>0</v>
      </c>
      <c r="BR481" s="26">
        <v>0</v>
      </c>
      <c r="BS481" s="26">
        <v>0.02</v>
      </c>
      <c r="BT481" s="26">
        <v>0</v>
      </c>
      <c r="BU481" s="26">
        <v>0</v>
      </c>
      <c r="BV481" s="26">
        <v>7.0000000000000007E-2</v>
      </c>
      <c r="BW481" s="26">
        <v>0</v>
      </c>
      <c r="BX481" s="26">
        <v>0</v>
      </c>
      <c r="BY481" s="26">
        <v>0</v>
      </c>
      <c r="BZ481" s="26">
        <v>0</v>
      </c>
      <c r="CA481" s="26">
        <v>0</v>
      </c>
      <c r="CB481" s="26">
        <v>176.33</v>
      </c>
      <c r="CC481" s="25"/>
      <c r="CD481" s="26" t="e">
        <f>$I$22/$I$44*100</f>
        <v>#DIV/0!</v>
      </c>
      <c r="CE481" s="26">
        <v>25.28</v>
      </c>
      <c r="CG481" s="26">
        <v>0</v>
      </c>
      <c r="CH481" s="26">
        <v>0</v>
      </c>
      <c r="CI481" s="26">
        <v>0</v>
      </c>
      <c r="CJ481" s="26">
        <v>0</v>
      </c>
      <c r="CK481" s="26">
        <v>0</v>
      </c>
      <c r="CL481" s="26">
        <v>0</v>
      </c>
      <c r="CM481" s="26">
        <v>0</v>
      </c>
      <c r="CN481" s="26">
        <v>0</v>
      </c>
      <c r="CO481" s="26">
        <v>0</v>
      </c>
      <c r="CP481" s="26">
        <v>0</v>
      </c>
      <c r="CQ481" s="26">
        <v>0</v>
      </c>
    </row>
    <row r="482" spans="1:95" s="5" customFormat="1" ht="15" x14ac:dyDescent="0.25">
      <c r="A482" s="13"/>
      <c r="B482" s="17" t="s">
        <v>90</v>
      </c>
      <c r="C482" s="11"/>
      <c r="D482" s="11"/>
      <c r="E482" s="11"/>
      <c r="F482" s="11"/>
      <c r="G482" s="11"/>
      <c r="H482" s="11"/>
      <c r="I482" s="11"/>
      <c r="CC482" s="11"/>
    </row>
    <row r="483" spans="1:95" s="21" customFormat="1" ht="15" x14ac:dyDescent="0.25">
      <c r="A483" s="18" t="s">
        <v>216</v>
      </c>
      <c r="B483" s="22" t="s">
        <v>303</v>
      </c>
      <c r="C483" s="23" t="str">
        <f>"100"</f>
        <v>100</v>
      </c>
      <c r="D483" s="23">
        <v>1.02</v>
      </c>
      <c r="E483" s="23">
        <v>0</v>
      </c>
      <c r="F483" s="23">
        <v>5.0599999999999996</v>
      </c>
      <c r="G483" s="23">
        <v>0</v>
      </c>
      <c r="H483" s="23">
        <v>12.3</v>
      </c>
      <c r="I483" s="23">
        <v>93.84490453333332</v>
      </c>
      <c r="J483" s="21">
        <v>0.65</v>
      </c>
      <c r="K483" s="21">
        <v>3.25</v>
      </c>
      <c r="L483" s="21">
        <v>0.65</v>
      </c>
      <c r="M483" s="21">
        <v>0</v>
      </c>
      <c r="N483" s="21">
        <v>10.11</v>
      </c>
      <c r="O483" s="21">
        <v>0.27</v>
      </c>
      <c r="P483" s="21">
        <v>1.92</v>
      </c>
      <c r="Q483" s="21">
        <v>0</v>
      </c>
      <c r="R483" s="21">
        <v>0</v>
      </c>
      <c r="S483" s="21">
        <v>0.28000000000000003</v>
      </c>
      <c r="T483" s="21">
        <v>0.78</v>
      </c>
      <c r="U483" s="21">
        <v>29.04</v>
      </c>
      <c r="V483" s="21">
        <v>221.63</v>
      </c>
      <c r="W483" s="21">
        <v>25.68</v>
      </c>
      <c r="X483" s="21">
        <v>15.07</v>
      </c>
      <c r="Y483" s="21">
        <v>27.8</v>
      </c>
      <c r="Z483" s="21">
        <v>1.4</v>
      </c>
      <c r="AA483" s="21">
        <v>0</v>
      </c>
      <c r="AB483" s="21">
        <v>13.43</v>
      </c>
      <c r="AC483" s="21">
        <v>2.67</v>
      </c>
      <c r="AD483" s="21">
        <v>2.3199999999999998</v>
      </c>
      <c r="AE483" s="21">
        <v>0.02</v>
      </c>
      <c r="AF483" s="21">
        <v>0.03</v>
      </c>
      <c r="AG483" s="21">
        <v>0.18</v>
      </c>
      <c r="AH483" s="21">
        <v>0.37</v>
      </c>
      <c r="AI483" s="21">
        <v>3.94</v>
      </c>
      <c r="AJ483" s="21">
        <v>0</v>
      </c>
      <c r="AK483" s="21">
        <v>35.43</v>
      </c>
      <c r="AL483" s="21">
        <v>39.96</v>
      </c>
      <c r="AM483" s="21">
        <v>45.81</v>
      </c>
      <c r="AN483" s="21">
        <v>60.75</v>
      </c>
      <c r="AO483" s="21">
        <v>12.96</v>
      </c>
      <c r="AP483" s="21">
        <v>35.17</v>
      </c>
      <c r="AQ483" s="21">
        <v>8.7100000000000009</v>
      </c>
      <c r="AR483" s="21">
        <v>29.77</v>
      </c>
      <c r="AS483" s="21">
        <v>28.86</v>
      </c>
      <c r="AT483" s="21">
        <v>47.06</v>
      </c>
      <c r="AU483" s="21">
        <v>220.27</v>
      </c>
      <c r="AV483" s="21">
        <v>10.38</v>
      </c>
      <c r="AW483" s="21">
        <v>26.84</v>
      </c>
      <c r="AX483" s="21">
        <v>177.84</v>
      </c>
      <c r="AY483" s="21">
        <v>0</v>
      </c>
      <c r="AZ483" s="21">
        <v>32.049999999999997</v>
      </c>
      <c r="BA483" s="21">
        <v>42.58</v>
      </c>
      <c r="BB483" s="21">
        <v>32.01</v>
      </c>
      <c r="BC483" s="21">
        <v>10.45</v>
      </c>
      <c r="BD483" s="21">
        <v>0</v>
      </c>
      <c r="BE483" s="21">
        <v>0</v>
      </c>
      <c r="BF483" s="21">
        <v>0</v>
      </c>
      <c r="BG483" s="21">
        <v>0</v>
      </c>
      <c r="BH483" s="21">
        <v>0</v>
      </c>
      <c r="BI483" s="21">
        <v>0</v>
      </c>
      <c r="BJ483" s="21">
        <v>0</v>
      </c>
      <c r="BK483" s="21">
        <v>0.3</v>
      </c>
      <c r="BL483" s="21">
        <v>0</v>
      </c>
      <c r="BM483" s="21">
        <v>0.2</v>
      </c>
      <c r="BN483" s="21">
        <v>0.01</v>
      </c>
      <c r="BO483" s="21">
        <v>0.03</v>
      </c>
      <c r="BP483" s="21">
        <v>0</v>
      </c>
      <c r="BQ483" s="21">
        <v>0</v>
      </c>
      <c r="BR483" s="21">
        <v>0</v>
      </c>
      <c r="BS483" s="21">
        <v>1.1599999999999999</v>
      </c>
      <c r="BT483" s="21">
        <v>0</v>
      </c>
      <c r="BU483" s="21">
        <v>0</v>
      </c>
      <c r="BV483" s="21">
        <v>2.89</v>
      </c>
      <c r="BW483" s="21">
        <v>0</v>
      </c>
      <c r="BX483" s="21">
        <v>0</v>
      </c>
      <c r="BY483" s="21">
        <v>0</v>
      </c>
      <c r="BZ483" s="21">
        <v>0</v>
      </c>
      <c r="CA483" s="21">
        <v>0</v>
      </c>
      <c r="CB483" s="21">
        <v>79.64</v>
      </c>
      <c r="CC483" s="23"/>
      <c r="CE483" s="21">
        <v>2.2400000000000002</v>
      </c>
      <c r="CG483" s="21">
        <v>0</v>
      </c>
      <c r="CH483" s="21">
        <v>0</v>
      </c>
      <c r="CI483" s="21">
        <v>0</v>
      </c>
      <c r="CJ483" s="21">
        <v>0</v>
      </c>
      <c r="CK483" s="21">
        <v>0</v>
      </c>
      <c r="CL483" s="21">
        <v>0</v>
      </c>
      <c r="CM483" s="21">
        <v>0</v>
      </c>
      <c r="CN483" s="21">
        <v>0</v>
      </c>
      <c r="CO483" s="21">
        <v>0</v>
      </c>
      <c r="CP483" s="21">
        <v>3.33</v>
      </c>
      <c r="CQ483" s="21">
        <v>0</v>
      </c>
    </row>
    <row r="484" spans="1:95" s="21" customFormat="1" ht="15" x14ac:dyDescent="0.25">
      <c r="A484" s="21" t="s">
        <v>304</v>
      </c>
      <c r="B484" s="22" t="s">
        <v>305</v>
      </c>
      <c r="C484" s="23" t="str">
        <f>"250"</f>
        <v>250</v>
      </c>
      <c r="D484" s="23">
        <v>2.34</v>
      </c>
      <c r="E484" s="23">
        <v>0.25</v>
      </c>
      <c r="F484" s="23">
        <v>5.62</v>
      </c>
      <c r="G484" s="23">
        <v>4.3899999999999997</v>
      </c>
      <c r="H484" s="23">
        <v>17.52</v>
      </c>
      <c r="I484" s="23">
        <v>128.41074499999999</v>
      </c>
      <c r="J484" s="21">
        <v>1.78</v>
      </c>
      <c r="K484" s="21">
        <v>2.6</v>
      </c>
      <c r="L484" s="21">
        <v>0</v>
      </c>
      <c r="M484" s="21">
        <v>0</v>
      </c>
      <c r="N484" s="21">
        <v>2.4300000000000002</v>
      </c>
      <c r="O484" s="21">
        <v>13.31</v>
      </c>
      <c r="P484" s="21">
        <v>1.77</v>
      </c>
      <c r="Q484" s="21">
        <v>0</v>
      </c>
      <c r="R484" s="21">
        <v>0</v>
      </c>
      <c r="S484" s="21">
        <v>0.38</v>
      </c>
      <c r="T484" s="21">
        <v>3.15</v>
      </c>
      <c r="U484" s="21">
        <v>757.35</v>
      </c>
      <c r="V484" s="21">
        <v>436.07</v>
      </c>
      <c r="W484" s="21">
        <v>27.47</v>
      </c>
      <c r="X484" s="21">
        <v>23.47</v>
      </c>
      <c r="Y484" s="21">
        <v>68.599999999999994</v>
      </c>
      <c r="Z484" s="21">
        <v>0.89</v>
      </c>
      <c r="AA484" s="21">
        <v>9</v>
      </c>
      <c r="AB484" s="21">
        <v>980.4</v>
      </c>
      <c r="AC484" s="21">
        <v>219</v>
      </c>
      <c r="AD484" s="21">
        <v>2</v>
      </c>
      <c r="AE484" s="21">
        <v>0.08</v>
      </c>
      <c r="AF484" s="21">
        <v>0.06</v>
      </c>
      <c r="AG484" s="21">
        <v>0.97</v>
      </c>
      <c r="AH484" s="21">
        <v>1.76</v>
      </c>
      <c r="AI484" s="21">
        <v>6.71</v>
      </c>
      <c r="AJ484" s="21">
        <v>0</v>
      </c>
      <c r="AK484" s="21">
        <v>39.06</v>
      </c>
      <c r="AL484" s="21">
        <v>47</v>
      </c>
      <c r="AM484" s="21">
        <v>62.42</v>
      </c>
      <c r="AN484" s="21">
        <v>59.97</v>
      </c>
      <c r="AO484" s="21">
        <v>13.54</v>
      </c>
      <c r="AP484" s="21">
        <v>41.08</v>
      </c>
      <c r="AQ484" s="21">
        <v>19.55</v>
      </c>
      <c r="AR484" s="21">
        <v>53.44</v>
      </c>
      <c r="AS484" s="21">
        <v>60.44</v>
      </c>
      <c r="AT484" s="21">
        <v>129.82</v>
      </c>
      <c r="AU484" s="21">
        <v>89.77</v>
      </c>
      <c r="AV484" s="21">
        <v>18.239999999999998</v>
      </c>
      <c r="AW484" s="21">
        <v>45.26</v>
      </c>
      <c r="AX484" s="21">
        <v>327.74</v>
      </c>
      <c r="AY484" s="21">
        <v>0</v>
      </c>
      <c r="AZ484" s="21">
        <v>69.09</v>
      </c>
      <c r="BA484" s="21">
        <v>41.41</v>
      </c>
      <c r="BB484" s="21">
        <v>33.18</v>
      </c>
      <c r="BC484" s="21">
        <v>18.28</v>
      </c>
      <c r="BD484" s="21">
        <v>0</v>
      </c>
      <c r="BE484" s="21">
        <v>0</v>
      </c>
      <c r="BF484" s="21">
        <v>0</v>
      </c>
      <c r="BG484" s="21">
        <v>0</v>
      </c>
      <c r="BH484" s="21">
        <v>0</v>
      </c>
      <c r="BI484" s="21">
        <v>0</v>
      </c>
      <c r="BJ484" s="21">
        <v>0</v>
      </c>
      <c r="BK484" s="21">
        <v>0.28000000000000003</v>
      </c>
      <c r="BL484" s="21">
        <v>0</v>
      </c>
      <c r="BM484" s="21">
        <v>0.16</v>
      </c>
      <c r="BN484" s="21">
        <v>0.01</v>
      </c>
      <c r="BO484" s="21">
        <v>0.02</v>
      </c>
      <c r="BP484" s="21">
        <v>0</v>
      </c>
      <c r="BQ484" s="21">
        <v>0</v>
      </c>
      <c r="BR484" s="21">
        <v>0</v>
      </c>
      <c r="BS484" s="21">
        <v>0.95</v>
      </c>
      <c r="BT484" s="21">
        <v>0</v>
      </c>
      <c r="BU484" s="21">
        <v>0</v>
      </c>
      <c r="BV484" s="21">
        <v>2.44</v>
      </c>
      <c r="BW484" s="21">
        <v>0</v>
      </c>
      <c r="BX484" s="21">
        <v>0</v>
      </c>
      <c r="BY484" s="21">
        <v>0</v>
      </c>
      <c r="BZ484" s="21">
        <v>0</v>
      </c>
      <c r="CA484" s="21">
        <v>0</v>
      </c>
      <c r="CB484" s="21">
        <v>283.83999999999997</v>
      </c>
      <c r="CC484" s="23"/>
      <c r="CE484" s="21">
        <v>172.4</v>
      </c>
      <c r="CG484" s="21">
        <v>0</v>
      </c>
      <c r="CH484" s="21">
        <v>0</v>
      </c>
      <c r="CI484" s="21">
        <v>0</v>
      </c>
      <c r="CJ484" s="21">
        <v>0</v>
      </c>
      <c r="CK484" s="21">
        <v>0</v>
      </c>
      <c r="CL484" s="21">
        <v>0</v>
      </c>
      <c r="CM484" s="21">
        <v>0</v>
      </c>
      <c r="CN484" s="21">
        <v>0</v>
      </c>
      <c r="CO484" s="21">
        <v>0</v>
      </c>
      <c r="CP484" s="21">
        <v>0</v>
      </c>
      <c r="CQ484" s="21">
        <v>1.5</v>
      </c>
    </row>
    <row r="485" spans="1:95" s="21" customFormat="1" ht="15" x14ac:dyDescent="0.25">
      <c r="A485" s="21" t="s">
        <v>225</v>
      </c>
      <c r="B485" s="22" t="s">
        <v>306</v>
      </c>
      <c r="C485" s="23" t="str">
        <f>"320"</f>
        <v>320</v>
      </c>
      <c r="D485" s="23">
        <v>17.39</v>
      </c>
      <c r="E485" s="23">
        <v>13.82</v>
      </c>
      <c r="F485" s="23">
        <v>28.39</v>
      </c>
      <c r="G485" s="23">
        <v>0.05</v>
      </c>
      <c r="H485" s="23">
        <v>31.41</v>
      </c>
      <c r="I485" s="23">
        <v>447.00225691428642</v>
      </c>
      <c r="J485" s="21">
        <v>12.23</v>
      </c>
      <c r="K485" s="21">
        <v>9.4600000000000009</v>
      </c>
      <c r="L485" s="21">
        <v>1.97</v>
      </c>
      <c r="M485" s="21">
        <v>0</v>
      </c>
      <c r="N485" s="21">
        <v>5.71</v>
      </c>
      <c r="O485" s="21">
        <v>22.5</v>
      </c>
      <c r="P485" s="21">
        <v>3.2</v>
      </c>
      <c r="Q485" s="21">
        <v>0</v>
      </c>
      <c r="R485" s="21">
        <v>0</v>
      </c>
      <c r="S485" s="21">
        <v>0.53</v>
      </c>
      <c r="T485" s="21">
        <v>5.45</v>
      </c>
      <c r="U485" s="21">
        <v>805.36</v>
      </c>
      <c r="V485" s="21">
        <v>1233.51</v>
      </c>
      <c r="W485" s="21">
        <v>43.68</v>
      </c>
      <c r="X485" s="21">
        <v>71.010000000000005</v>
      </c>
      <c r="Y485" s="21">
        <v>344.69</v>
      </c>
      <c r="Z485" s="21">
        <v>5.08</v>
      </c>
      <c r="AA485" s="21">
        <v>0</v>
      </c>
      <c r="AB485" s="21">
        <v>2605.63</v>
      </c>
      <c r="AC485" s="21">
        <v>638.15</v>
      </c>
      <c r="AD485" s="21">
        <v>7.39</v>
      </c>
      <c r="AE485" s="21">
        <v>0.15</v>
      </c>
      <c r="AF485" s="21">
        <v>0.23</v>
      </c>
      <c r="AG485" s="21">
        <v>6.52</v>
      </c>
      <c r="AH485" s="21">
        <v>15.13</v>
      </c>
      <c r="AI485" s="21">
        <v>4.1500000000000004</v>
      </c>
      <c r="AJ485" s="21">
        <v>0</v>
      </c>
      <c r="AK485" s="21">
        <v>1409.31</v>
      </c>
      <c r="AL485" s="21">
        <v>1095.5</v>
      </c>
      <c r="AM485" s="21">
        <v>2030.73</v>
      </c>
      <c r="AN485" s="21">
        <v>2168.6799999999998</v>
      </c>
      <c r="AO485" s="21">
        <v>600.71</v>
      </c>
      <c r="AP485" s="21">
        <v>1118.1600000000001</v>
      </c>
      <c r="AQ485" s="21">
        <v>305.39</v>
      </c>
      <c r="AR485" s="21">
        <v>1114.93</v>
      </c>
      <c r="AS485" s="21">
        <v>1515.68</v>
      </c>
      <c r="AT485" s="21">
        <v>1593.19</v>
      </c>
      <c r="AU485" s="21">
        <v>2448.85</v>
      </c>
      <c r="AV485" s="21">
        <v>954.37</v>
      </c>
      <c r="AW485" s="21">
        <v>1294.6099999999999</v>
      </c>
      <c r="AX485" s="21">
        <v>4459.41</v>
      </c>
      <c r="AY485" s="21">
        <v>378.08</v>
      </c>
      <c r="AZ485" s="21">
        <v>972.23</v>
      </c>
      <c r="BA485" s="21">
        <v>1077.6500000000001</v>
      </c>
      <c r="BB485" s="21">
        <v>910.19</v>
      </c>
      <c r="BC485" s="21">
        <v>364.5</v>
      </c>
      <c r="BD485" s="21">
        <v>0</v>
      </c>
      <c r="BE485" s="21">
        <v>0</v>
      </c>
      <c r="BF485" s="21">
        <v>0</v>
      </c>
      <c r="BG485" s="21">
        <v>0</v>
      </c>
      <c r="BH485" s="21">
        <v>0</v>
      </c>
      <c r="BI485" s="21">
        <v>0</v>
      </c>
      <c r="BJ485" s="21">
        <v>0</v>
      </c>
      <c r="BK485" s="21">
        <v>0.85</v>
      </c>
      <c r="BL485" s="21">
        <v>0</v>
      </c>
      <c r="BM485" s="21">
        <v>0.52</v>
      </c>
      <c r="BN485" s="21">
        <v>0.04</v>
      </c>
      <c r="BO485" s="21">
        <v>0.09</v>
      </c>
      <c r="BP485" s="21">
        <v>0</v>
      </c>
      <c r="BQ485" s="21">
        <v>0</v>
      </c>
      <c r="BR485" s="21">
        <v>0.01</v>
      </c>
      <c r="BS485" s="21">
        <v>3.09</v>
      </c>
      <c r="BT485" s="21">
        <v>0</v>
      </c>
      <c r="BU485" s="21">
        <v>0</v>
      </c>
      <c r="BV485" s="21">
        <v>8.3000000000000007</v>
      </c>
      <c r="BW485" s="21">
        <v>0</v>
      </c>
      <c r="BX485" s="21">
        <v>0</v>
      </c>
      <c r="BY485" s="21">
        <v>0</v>
      </c>
      <c r="BZ485" s="21">
        <v>0</v>
      </c>
      <c r="CA485" s="21">
        <v>0</v>
      </c>
      <c r="CB485" s="21">
        <v>254.68</v>
      </c>
      <c r="CC485" s="23"/>
      <c r="CE485" s="21">
        <v>434.27</v>
      </c>
      <c r="CG485" s="21">
        <v>0</v>
      </c>
      <c r="CH485" s="21">
        <v>0</v>
      </c>
      <c r="CI485" s="21">
        <v>0</v>
      </c>
      <c r="CJ485" s="21">
        <v>0</v>
      </c>
      <c r="CK485" s="21">
        <v>0</v>
      </c>
      <c r="CL485" s="21">
        <v>0</v>
      </c>
      <c r="CM485" s="21">
        <v>0</v>
      </c>
      <c r="CN485" s="21">
        <v>0</v>
      </c>
      <c r="CO485" s="21">
        <v>0</v>
      </c>
      <c r="CP485" s="21">
        <v>0</v>
      </c>
      <c r="CQ485" s="21">
        <v>1.94</v>
      </c>
    </row>
    <row r="486" spans="1:95" s="21" customFormat="1" ht="15" x14ac:dyDescent="0.25">
      <c r="A486" s="21" t="s">
        <v>111</v>
      </c>
      <c r="B486" s="22" t="s">
        <v>124</v>
      </c>
      <c r="C486" s="23" t="str">
        <f>"180"</f>
        <v>180</v>
      </c>
      <c r="D486" s="23">
        <v>1.08</v>
      </c>
      <c r="E486" s="23">
        <v>0</v>
      </c>
      <c r="F486" s="23">
        <v>0.06</v>
      </c>
      <c r="G486" s="23">
        <v>0</v>
      </c>
      <c r="H486" s="23">
        <v>30.06</v>
      </c>
      <c r="I486" s="23">
        <v>113.96156174999997</v>
      </c>
      <c r="J486" s="21">
        <v>0.02</v>
      </c>
      <c r="K486" s="21">
        <v>0</v>
      </c>
      <c r="L486" s="21">
        <v>0.02</v>
      </c>
      <c r="M486" s="21">
        <v>0</v>
      </c>
      <c r="N486" s="21">
        <v>25.98</v>
      </c>
      <c r="O486" s="21">
        <v>0.57999999999999996</v>
      </c>
      <c r="P486" s="21">
        <v>3.5</v>
      </c>
      <c r="Q486" s="21">
        <v>0</v>
      </c>
      <c r="R486" s="21">
        <v>0</v>
      </c>
      <c r="S486" s="21">
        <v>0.34</v>
      </c>
      <c r="T486" s="21">
        <v>0.92</v>
      </c>
      <c r="U486" s="21">
        <v>0</v>
      </c>
      <c r="V486" s="21">
        <v>337.04</v>
      </c>
      <c r="W486" s="21">
        <v>31.2</v>
      </c>
      <c r="X486" s="21">
        <v>19.53</v>
      </c>
      <c r="Y486" s="21">
        <v>26.58</v>
      </c>
      <c r="Z486" s="21">
        <v>0.65</v>
      </c>
      <c r="AA486" s="21">
        <v>0</v>
      </c>
      <c r="AB486" s="21">
        <v>567</v>
      </c>
      <c r="AC486" s="21">
        <v>131.18</v>
      </c>
      <c r="AD486" s="21">
        <v>1.24</v>
      </c>
      <c r="AE486" s="21">
        <v>0.01</v>
      </c>
      <c r="AF486" s="21">
        <v>0.03</v>
      </c>
      <c r="AG486" s="21">
        <v>0.46</v>
      </c>
      <c r="AH486" s="21">
        <v>0.88</v>
      </c>
      <c r="AI486" s="21">
        <v>0.14000000000000001</v>
      </c>
      <c r="AJ486" s="21">
        <v>0</v>
      </c>
      <c r="AK486" s="21">
        <v>0.01</v>
      </c>
      <c r="AL486" s="21">
        <v>0.01</v>
      </c>
      <c r="AM486" s="21">
        <v>0.02</v>
      </c>
      <c r="AN486" s="21">
        <v>0.02</v>
      </c>
      <c r="AO486" s="21">
        <v>0</v>
      </c>
      <c r="AP486" s="21">
        <v>0.01</v>
      </c>
      <c r="AQ486" s="21">
        <v>0</v>
      </c>
      <c r="AR486" s="21">
        <v>0.01</v>
      </c>
      <c r="AS486" s="21">
        <v>0.01</v>
      </c>
      <c r="AT486" s="21">
        <v>0.01</v>
      </c>
      <c r="AU486" s="21">
        <v>0.06</v>
      </c>
      <c r="AV486" s="21">
        <v>0</v>
      </c>
      <c r="AW486" s="21">
        <v>0.01</v>
      </c>
      <c r="AX486" s="21">
        <v>0.03</v>
      </c>
      <c r="AY486" s="21">
        <v>0</v>
      </c>
      <c r="AZ486" s="21">
        <v>0.02</v>
      </c>
      <c r="BA486" s="21">
        <v>0.02</v>
      </c>
      <c r="BB486" s="21">
        <v>0.01</v>
      </c>
      <c r="BC486" s="21">
        <v>0</v>
      </c>
      <c r="BD486" s="21">
        <v>0</v>
      </c>
      <c r="BE486" s="21">
        <v>0</v>
      </c>
      <c r="BF486" s="21">
        <v>0</v>
      </c>
      <c r="BG486" s="21">
        <v>0</v>
      </c>
      <c r="BH486" s="21">
        <v>0</v>
      </c>
      <c r="BI486" s="21">
        <v>0</v>
      </c>
      <c r="BJ486" s="21">
        <v>0</v>
      </c>
      <c r="BK486" s="21">
        <v>0</v>
      </c>
      <c r="BL486" s="21">
        <v>0</v>
      </c>
      <c r="BM486" s="21">
        <v>0</v>
      </c>
      <c r="BN486" s="21">
        <v>0</v>
      </c>
      <c r="BO486" s="21">
        <v>0</v>
      </c>
      <c r="BP486" s="21">
        <v>0</v>
      </c>
      <c r="BQ486" s="21">
        <v>0</v>
      </c>
      <c r="BR486" s="21">
        <v>0</v>
      </c>
      <c r="BS486" s="21">
        <v>0.01</v>
      </c>
      <c r="BT486" s="21">
        <v>0</v>
      </c>
      <c r="BU486" s="21">
        <v>0</v>
      </c>
      <c r="BV486" s="21">
        <v>0.01</v>
      </c>
      <c r="BW486" s="21">
        <v>0</v>
      </c>
      <c r="BX486" s="21">
        <v>0</v>
      </c>
      <c r="BY486" s="21">
        <v>0</v>
      </c>
      <c r="BZ486" s="21">
        <v>0</v>
      </c>
      <c r="CA486" s="21">
        <v>0</v>
      </c>
      <c r="CB486" s="21">
        <v>181.82</v>
      </c>
      <c r="CC486" s="23"/>
      <c r="CE486" s="21">
        <v>94.5</v>
      </c>
      <c r="CG486" s="21">
        <v>0</v>
      </c>
      <c r="CH486" s="21">
        <v>0</v>
      </c>
      <c r="CI486" s="21">
        <v>0</v>
      </c>
      <c r="CJ486" s="21">
        <v>0</v>
      </c>
      <c r="CK486" s="21">
        <v>0</v>
      </c>
      <c r="CL486" s="21">
        <v>0</v>
      </c>
      <c r="CM486" s="21">
        <v>0</v>
      </c>
      <c r="CN486" s="21">
        <v>0</v>
      </c>
      <c r="CO486" s="21">
        <v>0</v>
      </c>
      <c r="CP486" s="21">
        <v>9</v>
      </c>
      <c r="CQ486" s="21">
        <v>0</v>
      </c>
    </row>
    <row r="487" spans="1:95" s="21" customFormat="1" ht="15" x14ac:dyDescent="0.25">
      <c r="A487" s="21" t="s">
        <v>104</v>
      </c>
      <c r="B487" s="22" t="s">
        <v>130</v>
      </c>
      <c r="C487" s="23" t="str">
        <f>"15"</f>
        <v>15</v>
      </c>
      <c r="D487" s="23">
        <v>0.42</v>
      </c>
      <c r="E487" s="23">
        <v>0</v>
      </c>
      <c r="F487" s="23">
        <v>0.02</v>
      </c>
      <c r="G487" s="23">
        <v>0</v>
      </c>
      <c r="H487" s="23">
        <v>5.53</v>
      </c>
      <c r="I487" s="23">
        <v>24.154799999999998</v>
      </c>
      <c r="J487" s="21">
        <v>0.03</v>
      </c>
      <c r="K487" s="21">
        <v>0</v>
      </c>
      <c r="L487" s="21">
        <v>0</v>
      </c>
      <c r="M487" s="21">
        <v>0</v>
      </c>
      <c r="N487" s="21">
        <v>0.1</v>
      </c>
      <c r="O487" s="21">
        <v>5.19</v>
      </c>
      <c r="P487" s="21">
        <v>0.24</v>
      </c>
      <c r="Q487" s="21">
        <v>0</v>
      </c>
      <c r="R487" s="21">
        <v>0</v>
      </c>
      <c r="S487" s="21">
        <v>0.05</v>
      </c>
      <c r="T487" s="21">
        <v>0.26</v>
      </c>
      <c r="U487" s="21">
        <v>74.849999999999994</v>
      </c>
      <c r="V487" s="21">
        <v>13.95</v>
      </c>
      <c r="W487" s="21">
        <v>3</v>
      </c>
      <c r="X487" s="21">
        <v>2.1</v>
      </c>
      <c r="Y487" s="21">
        <v>9.75</v>
      </c>
      <c r="Z487" s="21">
        <v>0.17</v>
      </c>
      <c r="AA487" s="21">
        <v>0</v>
      </c>
      <c r="AB487" s="21">
        <v>0</v>
      </c>
      <c r="AC487" s="21">
        <v>0</v>
      </c>
      <c r="AD487" s="21">
        <v>0.17</v>
      </c>
      <c r="AE487" s="21">
        <v>0.02</v>
      </c>
      <c r="AF487" s="21">
        <v>0</v>
      </c>
      <c r="AG487" s="21">
        <v>0.14000000000000001</v>
      </c>
      <c r="AH487" s="21">
        <v>0.33</v>
      </c>
      <c r="AI487" s="21">
        <v>0</v>
      </c>
      <c r="AJ487" s="21">
        <v>0</v>
      </c>
      <c r="AK487" s="21">
        <v>52.2</v>
      </c>
      <c r="AL487" s="21">
        <v>47.7</v>
      </c>
      <c r="AM487" s="21">
        <v>89.1</v>
      </c>
      <c r="AN487" s="21">
        <v>28.35</v>
      </c>
      <c r="AO487" s="21">
        <v>17.100000000000001</v>
      </c>
      <c r="AP487" s="21">
        <v>34.65</v>
      </c>
      <c r="AQ487" s="21">
        <v>11.1</v>
      </c>
      <c r="AR487" s="21">
        <v>55.2</v>
      </c>
      <c r="AS487" s="21">
        <v>36.450000000000003</v>
      </c>
      <c r="AT487" s="21">
        <v>44.25</v>
      </c>
      <c r="AU487" s="21">
        <v>37.799999999999997</v>
      </c>
      <c r="AV487" s="21">
        <v>22.2</v>
      </c>
      <c r="AW487" s="21">
        <v>38.700000000000003</v>
      </c>
      <c r="AX487" s="21">
        <v>338.1</v>
      </c>
      <c r="AY487" s="21">
        <v>0</v>
      </c>
      <c r="AZ487" s="21">
        <v>106.35</v>
      </c>
      <c r="BA487" s="21">
        <v>55.2</v>
      </c>
      <c r="BB487" s="21">
        <v>28.05</v>
      </c>
      <c r="BC487" s="21">
        <v>22.05</v>
      </c>
      <c r="BD487" s="21">
        <v>0</v>
      </c>
      <c r="BE487" s="21">
        <v>0</v>
      </c>
      <c r="BF487" s="21">
        <v>0</v>
      </c>
      <c r="BG487" s="21">
        <v>0</v>
      </c>
      <c r="BH487" s="21">
        <v>0</v>
      </c>
      <c r="BI487" s="21">
        <v>0.02</v>
      </c>
      <c r="BJ487" s="21">
        <v>0</v>
      </c>
      <c r="BK487" s="21">
        <v>0</v>
      </c>
      <c r="BL487" s="21">
        <v>0</v>
      </c>
      <c r="BM487" s="21">
        <v>0</v>
      </c>
      <c r="BN487" s="21">
        <v>0.01</v>
      </c>
      <c r="BO487" s="21">
        <v>0</v>
      </c>
      <c r="BP487" s="21">
        <v>0</v>
      </c>
      <c r="BQ487" s="21">
        <v>0</v>
      </c>
      <c r="BR487" s="21">
        <v>0</v>
      </c>
      <c r="BS487" s="21">
        <v>0.01</v>
      </c>
      <c r="BT487" s="21">
        <v>0</v>
      </c>
      <c r="BU487" s="21">
        <v>0</v>
      </c>
      <c r="BV487" s="21">
        <v>0.05</v>
      </c>
      <c r="BW487" s="21">
        <v>0</v>
      </c>
      <c r="BX487" s="21">
        <v>0</v>
      </c>
      <c r="BY487" s="21">
        <v>0</v>
      </c>
      <c r="BZ487" s="21">
        <v>0</v>
      </c>
      <c r="CA487" s="21">
        <v>0</v>
      </c>
      <c r="CB487" s="21">
        <v>5.67</v>
      </c>
      <c r="CC487" s="23"/>
      <c r="CE487" s="21">
        <v>0</v>
      </c>
      <c r="CG487" s="21">
        <v>0</v>
      </c>
      <c r="CH487" s="21">
        <v>0</v>
      </c>
      <c r="CI487" s="21">
        <v>0</v>
      </c>
      <c r="CJ487" s="21">
        <v>0</v>
      </c>
      <c r="CK487" s="21">
        <v>0</v>
      </c>
      <c r="CL487" s="21">
        <v>0</v>
      </c>
      <c r="CM487" s="21">
        <v>0</v>
      </c>
      <c r="CN487" s="21">
        <v>0</v>
      </c>
      <c r="CO487" s="21">
        <v>0</v>
      </c>
      <c r="CP487" s="21">
        <v>0</v>
      </c>
      <c r="CQ487" s="21">
        <v>0</v>
      </c>
    </row>
    <row r="488" spans="1:95" s="18" customFormat="1" ht="15" x14ac:dyDescent="0.25">
      <c r="A488" s="18" t="s">
        <v>109</v>
      </c>
      <c r="B488" s="19" t="s">
        <v>131</v>
      </c>
      <c r="C488" s="20" t="str">
        <f>"20"</f>
        <v>20</v>
      </c>
      <c r="D488" s="20">
        <v>0.26</v>
      </c>
      <c r="E488" s="20">
        <v>0</v>
      </c>
      <c r="F488" s="20">
        <v>0.12</v>
      </c>
      <c r="G488" s="20">
        <v>0</v>
      </c>
      <c r="H488" s="20">
        <v>3.74</v>
      </c>
      <c r="I488" s="20">
        <v>17.707000000000001</v>
      </c>
      <c r="J488" s="18">
        <v>0.04</v>
      </c>
      <c r="K488" s="18">
        <v>0</v>
      </c>
      <c r="L488" s="18">
        <v>0</v>
      </c>
      <c r="M488" s="18">
        <v>0</v>
      </c>
      <c r="N488" s="18">
        <v>0.1</v>
      </c>
      <c r="O488" s="18">
        <v>3.48</v>
      </c>
      <c r="P488" s="18">
        <v>0.16</v>
      </c>
      <c r="Q488" s="18">
        <v>0</v>
      </c>
      <c r="R488" s="18">
        <v>0</v>
      </c>
      <c r="S488" s="18">
        <v>0.2</v>
      </c>
      <c r="T488" s="18">
        <v>0</v>
      </c>
      <c r="U488" s="18">
        <v>122</v>
      </c>
      <c r="V488" s="18">
        <v>49</v>
      </c>
      <c r="W488" s="18">
        <v>7</v>
      </c>
      <c r="X488" s="18">
        <v>9.4</v>
      </c>
      <c r="Y488" s="18">
        <v>31.6</v>
      </c>
      <c r="Z488" s="18">
        <v>0.78</v>
      </c>
      <c r="AA488" s="18">
        <v>0</v>
      </c>
      <c r="AB488" s="18">
        <v>1</v>
      </c>
      <c r="AC488" s="18">
        <v>0.2</v>
      </c>
      <c r="AD488" s="18">
        <v>0.28000000000000003</v>
      </c>
      <c r="AE488" s="18">
        <v>0.04</v>
      </c>
      <c r="AF488" s="18">
        <v>0.02</v>
      </c>
      <c r="AG488" s="18">
        <v>0.14000000000000001</v>
      </c>
      <c r="AH488" s="18">
        <v>0.4</v>
      </c>
      <c r="AI488" s="18">
        <v>0</v>
      </c>
      <c r="AJ488" s="18">
        <v>0</v>
      </c>
      <c r="AK488" s="18">
        <v>64.400000000000006</v>
      </c>
      <c r="AL488" s="18">
        <v>49.6</v>
      </c>
      <c r="AM488" s="18">
        <v>85.4</v>
      </c>
      <c r="AN488" s="18">
        <v>44.6</v>
      </c>
      <c r="AO488" s="18">
        <v>18.600000000000001</v>
      </c>
      <c r="AP488" s="18">
        <v>39.6</v>
      </c>
      <c r="AQ488" s="18">
        <v>16</v>
      </c>
      <c r="AR488" s="18">
        <v>74.2</v>
      </c>
      <c r="AS488" s="18">
        <v>59.4</v>
      </c>
      <c r="AT488" s="18">
        <v>58.2</v>
      </c>
      <c r="AU488" s="18">
        <v>92.8</v>
      </c>
      <c r="AV488" s="18">
        <v>24.8</v>
      </c>
      <c r="AW488" s="18">
        <v>62</v>
      </c>
      <c r="AX488" s="18">
        <v>305.8</v>
      </c>
      <c r="AY488" s="18">
        <v>0</v>
      </c>
      <c r="AZ488" s="18">
        <v>105.2</v>
      </c>
      <c r="BA488" s="18">
        <v>58.2</v>
      </c>
      <c r="BB488" s="18">
        <v>36</v>
      </c>
      <c r="BC488" s="18">
        <v>26</v>
      </c>
      <c r="BD488" s="18">
        <v>0</v>
      </c>
      <c r="BE488" s="18">
        <v>0</v>
      </c>
      <c r="BF488" s="18">
        <v>0</v>
      </c>
      <c r="BG488" s="18">
        <v>0</v>
      </c>
      <c r="BH488" s="18">
        <v>0</v>
      </c>
      <c r="BI488" s="18">
        <v>0</v>
      </c>
      <c r="BJ488" s="18">
        <v>0</v>
      </c>
      <c r="BK488" s="18">
        <v>0.03</v>
      </c>
      <c r="BL488" s="18">
        <v>0</v>
      </c>
      <c r="BM488" s="18">
        <v>0</v>
      </c>
      <c r="BN488" s="18">
        <v>0</v>
      </c>
      <c r="BO488" s="18">
        <v>0</v>
      </c>
      <c r="BP488" s="18">
        <v>0</v>
      </c>
      <c r="BQ488" s="18">
        <v>0</v>
      </c>
      <c r="BR488" s="18">
        <v>0</v>
      </c>
      <c r="BS488" s="18">
        <v>0.02</v>
      </c>
      <c r="BT488" s="18">
        <v>0</v>
      </c>
      <c r="BU488" s="18">
        <v>0</v>
      </c>
      <c r="BV488" s="18">
        <v>0.1</v>
      </c>
      <c r="BW488" s="18">
        <v>0.02</v>
      </c>
      <c r="BX488" s="18">
        <v>0</v>
      </c>
      <c r="BY488" s="18">
        <v>0</v>
      </c>
      <c r="BZ488" s="18">
        <v>0</v>
      </c>
      <c r="CA488" s="18">
        <v>0</v>
      </c>
      <c r="CB488" s="18">
        <v>9.4</v>
      </c>
      <c r="CC488" s="20"/>
      <c r="CE488" s="18">
        <v>0.17</v>
      </c>
      <c r="CG488" s="18">
        <v>0</v>
      </c>
      <c r="CH488" s="18">
        <v>0</v>
      </c>
      <c r="CI488" s="18">
        <v>0</v>
      </c>
      <c r="CJ488" s="18">
        <v>0</v>
      </c>
      <c r="CK488" s="18">
        <v>0</v>
      </c>
      <c r="CL488" s="18">
        <v>0</v>
      </c>
      <c r="CM488" s="18">
        <v>0</v>
      </c>
      <c r="CN488" s="18">
        <v>0</v>
      </c>
      <c r="CO488" s="18">
        <v>0</v>
      </c>
      <c r="CP488" s="18">
        <v>0</v>
      </c>
      <c r="CQ488" s="18">
        <v>0</v>
      </c>
    </row>
    <row r="489" spans="1:95" s="26" customFormat="1" ht="15" x14ac:dyDescent="0.25">
      <c r="A489" s="5"/>
      <c r="B489" s="24" t="s">
        <v>91</v>
      </c>
      <c r="C489" s="25"/>
      <c r="D489" s="25">
        <v>22.5</v>
      </c>
      <c r="E489" s="25">
        <v>14.07</v>
      </c>
      <c r="F489" s="25">
        <v>39.28</v>
      </c>
      <c r="G489" s="25">
        <v>4.43</v>
      </c>
      <c r="H489" s="25">
        <v>100.56</v>
      </c>
      <c r="I489" s="25">
        <v>825.08</v>
      </c>
      <c r="J489" s="26">
        <v>14.75</v>
      </c>
      <c r="K489" s="26">
        <v>15.31</v>
      </c>
      <c r="L489" s="26">
        <v>2.64</v>
      </c>
      <c r="M489" s="26">
        <v>0</v>
      </c>
      <c r="N489" s="26">
        <v>44.43</v>
      </c>
      <c r="O489" s="26">
        <v>45.34</v>
      </c>
      <c r="P489" s="26">
        <v>10.8</v>
      </c>
      <c r="Q489" s="26">
        <v>0</v>
      </c>
      <c r="R489" s="26">
        <v>0</v>
      </c>
      <c r="S489" s="26">
        <v>1.76</v>
      </c>
      <c r="T489" s="26">
        <v>10.55</v>
      </c>
      <c r="U489" s="26">
        <v>1788.61</v>
      </c>
      <c r="V489" s="26">
        <v>2291.1999999999998</v>
      </c>
      <c r="W489" s="26">
        <v>138.03</v>
      </c>
      <c r="X489" s="26">
        <v>140.58000000000001</v>
      </c>
      <c r="Y489" s="26">
        <v>509.03</v>
      </c>
      <c r="Z489" s="26">
        <v>8.98</v>
      </c>
      <c r="AA489" s="26">
        <v>9</v>
      </c>
      <c r="AB489" s="26">
        <v>4167.46</v>
      </c>
      <c r="AC489" s="26">
        <v>991.19</v>
      </c>
      <c r="AD489" s="26">
        <v>13.39</v>
      </c>
      <c r="AE489" s="26">
        <v>0.31</v>
      </c>
      <c r="AF489" s="26">
        <v>0.37</v>
      </c>
      <c r="AG489" s="26">
        <v>8.4</v>
      </c>
      <c r="AH489" s="26">
        <v>18.87</v>
      </c>
      <c r="AI489" s="26">
        <v>14.95</v>
      </c>
      <c r="AJ489" s="26">
        <v>0</v>
      </c>
      <c r="AK489" s="26">
        <v>1600.41</v>
      </c>
      <c r="AL489" s="26">
        <v>1279.77</v>
      </c>
      <c r="AM489" s="26">
        <v>2313.4699999999998</v>
      </c>
      <c r="AN489" s="26">
        <v>2362.38</v>
      </c>
      <c r="AO489" s="26">
        <v>662.91</v>
      </c>
      <c r="AP489" s="26">
        <v>1268.67</v>
      </c>
      <c r="AQ489" s="26">
        <v>360.75</v>
      </c>
      <c r="AR489" s="26">
        <v>1327.55</v>
      </c>
      <c r="AS489" s="26">
        <v>1700.84</v>
      </c>
      <c r="AT489" s="26">
        <v>1872.53</v>
      </c>
      <c r="AU489" s="26">
        <v>2889.55</v>
      </c>
      <c r="AV489" s="26">
        <v>1030</v>
      </c>
      <c r="AW489" s="26">
        <v>1467.42</v>
      </c>
      <c r="AX489" s="26">
        <v>5608.92</v>
      </c>
      <c r="AY489" s="26">
        <v>378.08</v>
      </c>
      <c r="AZ489" s="26">
        <v>1284.94</v>
      </c>
      <c r="BA489" s="26">
        <v>1275.05</v>
      </c>
      <c r="BB489" s="26">
        <v>1039.44</v>
      </c>
      <c r="BC489" s="26">
        <v>441.29</v>
      </c>
      <c r="BD489" s="26">
        <v>0</v>
      </c>
      <c r="BE489" s="26">
        <v>0</v>
      </c>
      <c r="BF489" s="26">
        <v>0</v>
      </c>
      <c r="BG489" s="26">
        <v>0</v>
      </c>
      <c r="BH489" s="26">
        <v>0</v>
      </c>
      <c r="BI489" s="26">
        <v>0.02</v>
      </c>
      <c r="BJ489" s="26">
        <v>0</v>
      </c>
      <c r="BK489" s="26">
        <v>1.46</v>
      </c>
      <c r="BL489" s="26">
        <v>0</v>
      </c>
      <c r="BM489" s="26">
        <v>0.88</v>
      </c>
      <c r="BN489" s="26">
        <v>0.08</v>
      </c>
      <c r="BO489" s="26">
        <v>0.14000000000000001</v>
      </c>
      <c r="BP489" s="26">
        <v>0</v>
      </c>
      <c r="BQ489" s="26">
        <v>0</v>
      </c>
      <c r="BR489" s="26">
        <v>0.01</v>
      </c>
      <c r="BS489" s="26">
        <v>5.24</v>
      </c>
      <c r="BT489" s="26">
        <v>0</v>
      </c>
      <c r="BU489" s="26">
        <v>0</v>
      </c>
      <c r="BV489" s="26">
        <v>13.79</v>
      </c>
      <c r="BW489" s="26">
        <v>0.02</v>
      </c>
      <c r="BX489" s="26">
        <v>0</v>
      </c>
      <c r="BY489" s="26">
        <v>0</v>
      </c>
      <c r="BZ489" s="26">
        <v>0</v>
      </c>
      <c r="CA489" s="26">
        <v>0</v>
      </c>
      <c r="CB489" s="26">
        <v>815.04</v>
      </c>
      <c r="CC489" s="25"/>
      <c r="CD489" s="26" t="e">
        <f>$I$30/$I$44*100</f>
        <v>#DIV/0!</v>
      </c>
      <c r="CE489" s="26">
        <v>703.58</v>
      </c>
      <c r="CG489" s="26">
        <v>0</v>
      </c>
      <c r="CH489" s="26">
        <v>0</v>
      </c>
      <c r="CI489" s="26">
        <v>0</v>
      </c>
      <c r="CJ489" s="26">
        <v>0</v>
      </c>
      <c r="CK489" s="26">
        <v>0</v>
      </c>
      <c r="CL489" s="26">
        <v>0</v>
      </c>
      <c r="CM489" s="26">
        <v>0</v>
      </c>
      <c r="CN489" s="26">
        <v>0</v>
      </c>
      <c r="CO489" s="26">
        <v>0</v>
      </c>
      <c r="CP489" s="26">
        <v>12.33</v>
      </c>
      <c r="CQ489" s="26">
        <v>3.44</v>
      </c>
    </row>
    <row r="490" spans="1:95" s="5" customFormat="1" ht="15" x14ac:dyDescent="0.25">
      <c r="A490" s="13"/>
      <c r="B490" s="17" t="s">
        <v>92</v>
      </c>
      <c r="C490" s="11"/>
      <c r="D490" s="11"/>
      <c r="E490" s="11"/>
      <c r="F490" s="11"/>
      <c r="G490" s="11"/>
      <c r="H490" s="11"/>
      <c r="I490" s="11"/>
      <c r="CC490" s="11"/>
    </row>
    <row r="491" spans="1:95" s="21" customFormat="1" ht="15" x14ac:dyDescent="0.25">
      <c r="A491" s="18" t="s">
        <v>205</v>
      </c>
      <c r="B491" s="22" t="s">
        <v>206</v>
      </c>
      <c r="C491" s="23" t="str">
        <f>"180"</f>
        <v>180</v>
      </c>
      <c r="D491" s="23">
        <v>15.05</v>
      </c>
      <c r="E491" s="23">
        <v>0.44</v>
      </c>
      <c r="F491" s="23">
        <v>12.32</v>
      </c>
      <c r="G491" s="23">
        <v>0.28000000000000003</v>
      </c>
      <c r="H491" s="23">
        <v>38.53</v>
      </c>
      <c r="I491" s="23">
        <v>326.34095666666661</v>
      </c>
      <c r="J491" s="21">
        <v>3.25</v>
      </c>
      <c r="K491" s="21">
        <v>0.14000000000000001</v>
      </c>
      <c r="L491" s="21">
        <v>0</v>
      </c>
      <c r="M491" s="21">
        <v>0</v>
      </c>
      <c r="N491" s="21">
        <v>22.07</v>
      </c>
      <c r="O491" s="21">
        <v>15.7</v>
      </c>
      <c r="P491" s="21">
        <v>0.75</v>
      </c>
      <c r="Q491" s="21">
        <v>0</v>
      </c>
      <c r="R491" s="21">
        <v>0</v>
      </c>
      <c r="S491" s="21">
        <v>1.84</v>
      </c>
      <c r="T491" s="21">
        <v>3.96</v>
      </c>
      <c r="U491" s="21">
        <v>740.14</v>
      </c>
      <c r="V491" s="21">
        <v>199.93</v>
      </c>
      <c r="W491" s="21">
        <v>250.66</v>
      </c>
      <c r="X491" s="21">
        <v>37.229999999999997</v>
      </c>
      <c r="Y491" s="21">
        <v>322.57</v>
      </c>
      <c r="Z491" s="21">
        <v>1.04</v>
      </c>
      <c r="AA491" s="21">
        <v>88.83</v>
      </c>
      <c r="AB491" s="21">
        <v>49.98</v>
      </c>
      <c r="AC491" s="21">
        <v>102.23</v>
      </c>
      <c r="AD491" s="21">
        <v>0.57999999999999996</v>
      </c>
      <c r="AE491" s="21">
        <v>0.09</v>
      </c>
      <c r="AF491" s="21">
        <v>0.4</v>
      </c>
      <c r="AG491" s="21">
        <v>0.87</v>
      </c>
      <c r="AH491" s="21">
        <v>6.86</v>
      </c>
      <c r="AI491" s="21">
        <v>0.44</v>
      </c>
      <c r="AJ491" s="21">
        <v>0</v>
      </c>
      <c r="AK491" s="21">
        <v>144.38</v>
      </c>
      <c r="AL491" s="21">
        <v>126.08</v>
      </c>
      <c r="AM491" s="21">
        <v>234.28</v>
      </c>
      <c r="AN491" s="21">
        <v>103.95</v>
      </c>
      <c r="AO491" s="21">
        <v>56.36</v>
      </c>
      <c r="AP491" s="21">
        <v>101.42</v>
      </c>
      <c r="AQ491" s="21">
        <v>33.97</v>
      </c>
      <c r="AR491" s="21">
        <v>144.16999999999999</v>
      </c>
      <c r="AS491" s="21">
        <v>110.47</v>
      </c>
      <c r="AT491" s="21">
        <v>129.36000000000001</v>
      </c>
      <c r="AU491" s="21">
        <v>141.31</v>
      </c>
      <c r="AV491" s="21">
        <v>62.55</v>
      </c>
      <c r="AW491" s="21">
        <v>98.57</v>
      </c>
      <c r="AX491" s="21">
        <v>763.46</v>
      </c>
      <c r="AY491" s="21">
        <v>0.75</v>
      </c>
      <c r="AZ491" s="21">
        <v>231.81</v>
      </c>
      <c r="BA491" s="21">
        <v>159.44999999999999</v>
      </c>
      <c r="BB491" s="21">
        <v>80.86</v>
      </c>
      <c r="BC491" s="21">
        <v>59.16</v>
      </c>
      <c r="BD491" s="21">
        <v>0.2</v>
      </c>
      <c r="BE491" s="21">
        <v>0.04</v>
      </c>
      <c r="BF491" s="21">
        <v>0.04</v>
      </c>
      <c r="BG491" s="21">
        <v>0.1</v>
      </c>
      <c r="BH491" s="21">
        <v>0.13</v>
      </c>
      <c r="BI491" s="21">
        <v>0.42</v>
      </c>
      <c r="BJ491" s="21">
        <v>0</v>
      </c>
      <c r="BK491" s="21">
        <v>1.35</v>
      </c>
      <c r="BL491" s="21">
        <v>0</v>
      </c>
      <c r="BM491" s="21">
        <v>0.41</v>
      </c>
      <c r="BN491" s="21">
        <v>0</v>
      </c>
      <c r="BO491" s="21">
        <v>0</v>
      </c>
      <c r="BP491" s="21">
        <v>0</v>
      </c>
      <c r="BQ491" s="21">
        <v>0.05</v>
      </c>
      <c r="BR491" s="21">
        <v>0.16</v>
      </c>
      <c r="BS491" s="21">
        <v>1.25</v>
      </c>
      <c r="BT491" s="21">
        <v>0</v>
      </c>
      <c r="BU491" s="21">
        <v>0</v>
      </c>
      <c r="BV491" s="21">
        <v>0.15</v>
      </c>
      <c r="BW491" s="21">
        <v>0.01</v>
      </c>
      <c r="BX491" s="21">
        <v>0</v>
      </c>
      <c r="BY491" s="21">
        <v>0</v>
      </c>
      <c r="BZ491" s="21">
        <v>0</v>
      </c>
      <c r="CA491" s="21">
        <v>0</v>
      </c>
      <c r="CB491" s="21">
        <v>121.26</v>
      </c>
      <c r="CC491" s="23"/>
      <c r="CE491" s="21">
        <v>97.16</v>
      </c>
      <c r="CG491" s="21">
        <v>0.9</v>
      </c>
      <c r="CH491" s="21">
        <v>0.9</v>
      </c>
      <c r="CI491" s="21">
        <v>0.9</v>
      </c>
      <c r="CJ491" s="21">
        <v>0.04</v>
      </c>
      <c r="CK491" s="21">
        <v>0.04</v>
      </c>
      <c r="CL491" s="21">
        <v>0.04</v>
      </c>
      <c r="CM491" s="21">
        <v>0.2</v>
      </c>
      <c r="CN491" s="21">
        <v>0.2</v>
      </c>
      <c r="CO491" s="21">
        <v>0.2</v>
      </c>
      <c r="CP491" s="21">
        <v>17</v>
      </c>
      <c r="CQ491" s="21">
        <v>1.89</v>
      </c>
    </row>
    <row r="492" spans="1:95" s="18" customFormat="1" ht="15" x14ac:dyDescent="0.25">
      <c r="A492" s="18" t="s">
        <v>222</v>
      </c>
      <c r="B492" s="19" t="s">
        <v>127</v>
      </c>
      <c r="C492" s="20" t="str">
        <f>"180"</f>
        <v>180</v>
      </c>
      <c r="D492" s="20">
        <v>0.22</v>
      </c>
      <c r="E492" s="20">
        <v>0</v>
      </c>
      <c r="F492" s="20">
        <v>0.05</v>
      </c>
      <c r="G492" s="20">
        <v>0</v>
      </c>
      <c r="H492" s="20">
        <v>8.58</v>
      </c>
      <c r="I492" s="20">
        <v>34.628021999999994</v>
      </c>
      <c r="J492" s="18">
        <v>0</v>
      </c>
      <c r="K492" s="18">
        <v>0</v>
      </c>
      <c r="L492" s="18">
        <v>0</v>
      </c>
      <c r="M492" s="18">
        <v>0</v>
      </c>
      <c r="N492" s="18">
        <v>8.3800000000000008</v>
      </c>
      <c r="O492" s="18">
        <v>0</v>
      </c>
      <c r="P492" s="18">
        <v>0.2</v>
      </c>
      <c r="Q492" s="18">
        <v>0</v>
      </c>
      <c r="R492" s="18">
        <v>0</v>
      </c>
      <c r="S492" s="18">
        <v>0.36</v>
      </c>
      <c r="T492" s="18">
        <v>0.09</v>
      </c>
      <c r="U492" s="18">
        <v>0.78</v>
      </c>
      <c r="V492" s="18">
        <v>9.27</v>
      </c>
      <c r="W492" s="18">
        <v>2.46</v>
      </c>
      <c r="X492" s="18">
        <v>0.66</v>
      </c>
      <c r="Y492" s="18">
        <v>1.21</v>
      </c>
      <c r="Z492" s="18">
        <v>0.06</v>
      </c>
      <c r="AA492" s="18">
        <v>0</v>
      </c>
      <c r="AB492" s="18">
        <v>0.5</v>
      </c>
      <c r="AC492" s="18">
        <v>0.13</v>
      </c>
      <c r="AD492" s="18">
        <v>0.01</v>
      </c>
      <c r="AE492" s="18">
        <v>0</v>
      </c>
      <c r="AF492" s="18">
        <v>0</v>
      </c>
      <c r="AG492" s="18">
        <v>0.01</v>
      </c>
      <c r="AH492" s="18">
        <v>0.01</v>
      </c>
      <c r="AI492" s="18">
        <v>1.01</v>
      </c>
      <c r="AJ492" s="18">
        <v>0</v>
      </c>
      <c r="AK492" s="18">
        <v>0</v>
      </c>
      <c r="AL492" s="18">
        <v>0</v>
      </c>
      <c r="AM492" s="18">
        <v>0</v>
      </c>
      <c r="AN492" s="18">
        <v>0</v>
      </c>
      <c r="AO492" s="18">
        <v>0</v>
      </c>
      <c r="AP492" s="18">
        <v>0</v>
      </c>
      <c r="AQ492" s="18">
        <v>0</v>
      </c>
      <c r="AR492" s="18">
        <v>0</v>
      </c>
      <c r="AS492" s="18">
        <v>0</v>
      </c>
      <c r="AT492" s="18">
        <v>0</v>
      </c>
      <c r="AU492" s="18">
        <v>0</v>
      </c>
      <c r="AV492" s="18">
        <v>0</v>
      </c>
      <c r="AW492" s="18">
        <v>0</v>
      </c>
      <c r="AX492" s="18">
        <v>0</v>
      </c>
      <c r="AY492" s="18">
        <v>0</v>
      </c>
      <c r="AZ492" s="18">
        <v>0</v>
      </c>
      <c r="BA492" s="18">
        <v>0</v>
      </c>
      <c r="BB492" s="18">
        <v>0</v>
      </c>
      <c r="BC492" s="18">
        <v>0</v>
      </c>
      <c r="BD492" s="18">
        <v>0</v>
      </c>
      <c r="BE492" s="18">
        <v>0</v>
      </c>
      <c r="BF492" s="18">
        <v>0</v>
      </c>
      <c r="BG492" s="18">
        <v>0</v>
      </c>
      <c r="BH492" s="18">
        <v>0</v>
      </c>
      <c r="BI492" s="18">
        <v>0</v>
      </c>
      <c r="BJ492" s="18">
        <v>0</v>
      </c>
      <c r="BK492" s="18">
        <v>0</v>
      </c>
      <c r="BL492" s="18">
        <v>0</v>
      </c>
      <c r="BM492" s="18">
        <v>0</v>
      </c>
      <c r="BN492" s="18">
        <v>0</v>
      </c>
      <c r="BO492" s="18">
        <v>0</v>
      </c>
      <c r="BP492" s="18">
        <v>0</v>
      </c>
      <c r="BQ492" s="18">
        <v>0</v>
      </c>
      <c r="BR492" s="18">
        <v>0</v>
      </c>
      <c r="BS492" s="18">
        <v>0</v>
      </c>
      <c r="BT492" s="18">
        <v>0</v>
      </c>
      <c r="BU492" s="18">
        <v>0</v>
      </c>
      <c r="BV492" s="18">
        <v>0</v>
      </c>
      <c r="BW492" s="18">
        <v>0</v>
      </c>
      <c r="BX492" s="18">
        <v>0</v>
      </c>
      <c r="BY492" s="18">
        <v>0</v>
      </c>
      <c r="BZ492" s="18">
        <v>0</v>
      </c>
      <c r="CA492" s="18">
        <v>0</v>
      </c>
      <c r="CB492" s="18">
        <v>170.32</v>
      </c>
      <c r="CC492" s="20"/>
      <c r="CE492" s="18">
        <v>0.08</v>
      </c>
      <c r="CG492" s="18">
        <v>0</v>
      </c>
      <c r="CH492" s="18">
        <v>0</v>
      </c>
      <c r="CI492" s="18">
        <v>0</v>
      </c>
      <c r="CJ492" s="18">
        <v>0</v>
      </c>
      <c r="CK492" s="18">
        <v>0</v>
      </c>
      <c r="CL492" s="18">
        <v>0</v>
      </c>
      <c r="CM492" s="18">
        <v>0</v>
      </c>
      <c r="CN492" s="18">
        <v>0</v>
      </c>
      <c r="CO492" s="18">
        <v>0</v>
      </c>
      <c r="CP492" s="18">
        <v>7.2</v>
      </c>
      <c r="CQ492" s="18">
        <v>0</v>
      </c>
    </row>
    <row r="493" spans="1:95" s="26" customFormat="1" ht="15" x14ac:dyDescent="0.25">
      <c r="A493" s="5"/>
      <c r="B493" s="24" t="s">
        <v>94</v>
      </c>
      <c r="C493" s="25"/>
      <c r="D493" s="25">
        <v>15.27</v>
      </c>
      <c r="E493" s="25">
        <v>0.44</v>
      </c>
      <c r="F493" s="25">
        <v>12.37</v>
      </c>
      <c r="G493" s="25">
        <v>0.28000000000000003</v>
      </c>
      <c r="H493" s="25">
        <v>47.11</v>
      </c>
      <c r="I493" s="25">
        <v>360.97</v>
      </c>
      <c r="J493" s="26">
        <v>3.25</v>
      </c>
      <c r="K493" s="26">
        <v>0.14000000000000001</v>
      </c>
      <c r="L493" s="26">
        <v>0</v>
      </c>
      <c r="M493" s="26">
        <v>0</v>
      </c>
      <c r="N493" s="26">
        <v>30.45</v>
      </c>
      <c r="O493" s="26">
        <v>15.7</v>
      </c>
      <c r="P493" s="26">
        <v>0.96</v>
      </c>
      <c r="Q493" s="26">
        <v>0</v>
      </c>
      <c r="R493" s="26">
        <v>0</v>
      </c>
      <c r="S493" s="26">
        <v>2.2000000000000002</v>
      </c>
      <c r="T493" s="26">
        <v>4.05</v>
      </c>
      <c r="U493" s="26">
        <v>740.93</v>
      </c>
      <c r="V493" s="26">
        <v>209.21</v>
      </c>
      <c r="W493" s="26">
        <v>253.11</v>
      </c>
      <c r="X493" s="26">
        <v>37.89</v>
      </c>
      <c r="Y493" s="26">
        <v>323.77999999999997</v>
      </c>
      <c r="Z493" s="26">
        <v>1.1000000000000001</v>
      </c>
      <c r="AA493" s="26">
        <v>88.83</v>
      </c>
      <c r="AB493" s="26">
        <v>50.48</v>
      </c>
      <c r="AC493" s="26">
        <v>102.35</v>
      </c>
      <c r="AD493" s="26">
        <v>0.6</v>
      </c>
      <c r="AE493" s="26">
        <v>0.09</v>
      </c>
      <c r="AF493" s="26">
        <v>0.4</v>
      </c>
      <c r="AG493" s="26">
        <v>0.87</v>
      </c>
      <c r="AH493" s="26">
        <v>6.87</v>
      </c>
      <c r="AI493" s="26">
        <v>1.45</v>
      </c>
      <c r="AJ493" s="26">
        <v>0</v>
      </c>
      <c r="AK493" s="26">
        <v>144.38</v>
      </c>
      <c r="AL493" s="26">
        <v>126.08</v>
      </c>
      <c r="AM493" s="26">
        <v>234.28</v>
      </c>
      <c r="AN493" s="26">
        <v>103.95</v>
      </c>
      <c r="AO493" s="26">
        <v>56.36</v>
      </c>
      <c r="AP493" s="26">
        <v>101.42</v>
      </c>
      <c r="AQ493" s="26">
        <v>33.97</v>
      </c>
      <c r="AR493" s="26">
        <v>144.16999999999999</v>
      </c>
      <c r="AS493" s="26">
        <v>110.47</v>
      </c>
      <c r="AT493" s="26">
        <v>129.36000000000001</v>
      </c>
      <c r="AU493" s="26">
        <v>141.31</v>
      </c>
      <c r="AV493" s="26">
        <v>62.55</v>
      </c>
      <c r="AW493" s="26">
        <v>98.57</v>
      </c>
      <c r="AX493" s="26">
        <v>763.46</v>
      </c>
      <c r="AY493" s="26">
        <v>0.75</v>
      </c>
      <c r="AZ493" s="26">
        <v>231.81</v>
      </c>
      <c r="BA493" s="26">
        <v>159.44999999999999</v>
      </c>
      <c r="BB493" s="26">
        <v>80.86</v>
      </c>
      <c r="BC493" s="26">
        <v>59.16</v>
      </c>
      <c r="BD493" s="26">
        <v>0.2</v>
      </c>
      <c r="BE493" s="26">
        <v>0.04</v>
      </c>
      <c r="BF493" s="26">
        <v>0.04</v>
      </c>
      <c r="BG493" s="26">
        <v>0.1</v>
      </c>
      <c r="BH493" s="26">
        <v>0.13</v>
      </c>
      <c r="BI493" s="26">
        <v>0.42</v>
      </c>
      <c r="BJ493" s="26">
        <v>0</v>
      </c>
      <c r="BK493" s="26">
        <v>1.35</v>
      </c>
      <c r="BL493" s="26">
        <v>0</v>
      </c>
      <c r="BM493" s="26">
        <v>0.41</v>
      </c>
      <c r="BN493" s="26">
        <v>0</v>
      </c>
      <c r="BO493" s="26">
        <v>0</v>
      </c>
      <c r="BP493" s="26">
        <v>0</v>
      </c>
      <c r="BQ493" s="26">
        <v>0.05</v>
      </c>
      <c r="BR493" s="26">
        <v>0.16</v>
      </c>
      <c r="BS493" s="26">
        <v>1.25</v>
      </c>
      <c r="BT493" s="26">
        <v>0</v>
      </c>
      <c r="BU493" s="26">
        <v>0</v>
      </c>
      <c r="BV493" s="26">
        <v>0.15</v>
      </c>
      <c r="BW493" s="26">
        <v>0.01</v>
      </c>
      <c r="BX493" s="26">
        <v>0</v>
      </c>
      <c r="BY493" s="26">
        <v>0</v>
      </c>
      <c r="BZ493" s="26">
        <v>0</v>
      </c>
      <c r="CA493" s="26">
        <v>0</v>
      </c>
      <c r="CB493" s="26">
        <v>291.57</v>
      </c>
      <c r="CC493" s="25"/>
      <c r="CD493" s="26" t="e">
        <f>$I$34/$I$44*100</f>
        <v>#DIV/0!</v>
      </c>
      <c r="CE493" s="26">
        <v>97.24</v>
      </c>
      <c r="CG493" s="26">
        <v>0.9</v>
      </c>
      <c r="CH493" s="26">
        <v>0.9</v>
      </c>
      <c r="CI493" s="26">
        <v>0.9</v>
      </c>
      <c r="CJ493" s="26">
        <v>0.04</v>
      </c>
      <c r="CK493" s="26">
        <v>0.04</v>
      </c>
      <c r="CL493" s="26">
        <v>0.04</v>
      </c>
      <c r="CM493" s="26">
        <v>0.2</v>
      </c>
      <c r="CN493" s="26">
        <v>0.2</v>
      </c>
      <c r="CO493" s="26">
        <v>0.2</v>
      </c>
      <c r="CP493" s="26">
        <v>24.2</v>
      </c>
      <c r="CQ493" s="26">
        <v>1.89</v>
      </c>
    </row>
    <row r="494" spans="1:95" s="5" customFormat="1" ht="15" x14ac:dyDescent="0.25">
      <c r="A494" s="13"/>
      <c r="B494" s="17" t="s">
        <v>95</v>
      </c>
      <c r="C494" s="11"/>
      <c r="D494" s="11"/>
      <c r="E494" s="11"/>
      <c r="F494" s="11"/>
      <c r="G494" s="11"/>
      <c r="H494" s="11"/>
      <c r="I494" s="11"/>
      <c r="CC494" s="11"/>
    </row>
    <row r="495" spans="1:95" s="21" customFormat="1" ht="15" x14ac:dyDescent="0.25">
      <c r="A495" s="18" t="s">
        <v>173</v>
      </c>
      <c r="B495" s="22" t="s">
        <v>307</v>
      </c>
      <c r="C495" s="23" t="str">
        <f>"90"</f>
        <v>90</v>
      </c>
      <c r="D495" s="23">
        <v>10.95</v>
      </c>
      <c r="E495" s="23">
        <v>10.86</v>
      </c>
      <c r="F495" s="23">
        <v>0.91</v>
      </c>
      <c r="G495" s="23">
        <v>0.01</v>
      </c>
      <c r="H495" s="23">
        <v>0.74</v>
      </c>
      <c r="I495" s="23">
        <v>54.457830000000001</v>
      </c>
      <c r="J495" s="21">
        <v>0.22</v>
      </c>
      <c r="K495" s="21">
        <v>0</v>
      </c>
      <c r="L495" s="21">
        <v>0</v>
      </c>
      <c r="M495" s="21">
        <v>0</v>
      </c>
      <c r="N495" s="21">
        <v>0.53</v>
      </c>
      <c r="O495" s="21">
        <v>0.01</v>
      </c>
      <c r="P495" s="21">
        <v>0.19</v>
      </c>
      <c r="Q495" s="21">
        <v>0</v>
      </c>
      <c r="R495" s="21">
        <v>0</v>
      </c>
      <c r="S495" s="21">
        <v>0.02</v>
      </c>
      <c r="T495" s="21">
        <v>2.41</v>
      </c>
      <c r="U495" s="21">
        <v>196.79</v>
      </c>
      <c r="V495" s="21">
        <v>287.11</v>
      </c>
      <c r="W495" s="21">
        <v>34.78</v>
      </c>
      <c r="X495" s="21">
        <v>44.07</v>
      </c>
      <c r="Y495" s="21">
        <v>162.25</v>
      </c>
      <c r="Z495" s="21">
        <v>0.72</v>
      </c>
      <c r="AA495" s="21">
        <v>8.3000000000000007</v>
      </c>
      <c r="AB495" s="21">
        <v>432</v>
      </c>
      <c r="AC495" s="21">
        <v>83.07</v>
      </c>
      <c r="AD495" s="21">
        <v>0.35</v>
      </c>
      <c r="AE495" s="21">
        <v>0.09</v>
      </c>
      <c r="AF495" s="21">
        <v>0.1</v>
      </c>
      <c r="AG495" s="21">
        <v>1.19</v>
      </c>
      <c r="AH495" s="21">
        <v>5.15</v>
      </c>
      <c r="AI495" s="21">
        <v>0.16</v>
      </c>
      <c r="AJ495" s="21">
        <v>0</v>
      </c>
      <c r="AK495" s="21">
        <v>1.39</v>
      </c>
      <c r="AL495" s="21">
        <v>1.1399999999999999</v>
      </c>
      <c r="AM495" s="21">
        <v>1.43</v>
      </c>
      <c r="AN495" s="21">
        <v>1.23</v>
      </c>
      <c r="AO495" s="21">
        <v>0.28999999999999998</v>
      </c>
      <c r="AP495" s="21">
        <v>1.04</v>
      </c>
      <c r="AQ495" s="21">
        <v>0.26</v>
      </c>
      <c r="AR495" s="21">
        <v>1.01</v>
      </c>
      <c r="AS495" s="21">
        <v>1.56</v>
      </c>
      <c r="AT495" s="21">
        <v>1.33</v>
      </c>
      <c r="AU495" s="21">
        <v>4.38</v>
      </c>
      <c r="AV495" s="21">
        <v>0.46</v>
      </c>
      <c r="AW495" s="21">
        <v>0.94</v>
      </c>
      <c r="AX495" s="21">
        <v>7.62</v>
      </c>
      <c r="AY495" s="21">
        <v>0</v>
      </c>
      <c r="AZ495" s="21">
        <v>0.97</v>
      </c>
      <c r="BA495" s="21">
        <v>1.07</v>
      </c>
      <c r="BB495" s="21">
        <v>0.57999999999999996</v>
      </c>
      <c r="BC495" s="21">
        <v>0.39</v>
      </c>
      <c r="BD495" s="21">
        <v>0</v>
      </c>
      <c r="BE495" s="21">
        <v>0</v>
      </c>
      <c r="BF495" s="21">
        <v>0</v>
      </c>
      <c r="BG495" s="21">
        <v>0</v>
      </c>
      <c r="BH495" s="21">
        <v>0</v>
      </c>
      <c r="BI495" s="21">
        <v>0</v>
      </c>
      <c r="BJ495" s="21">
        <v>0</v>
      </c>
      <c r="BK495" s="21">
        <v>0</v>
      </c>
      <c r="BL495" s="21">
        <v>0</v>
      </c>
      <c r="BM495" s="21">
        <v>0</v>
      </c>
      <c r="BN495" s="21">
        <v>0</v>
      </c>
      <c r="BO495" s="21">
        <v>0</v>
      </c>
      <c r="BP495" s="21">
        <v>0</v>
      </c>
      <c r="BQ495" s="21">
        <v>0</v>
      </c>
      <c r="BR495" s="21">
        <v>0</v>
      </c>
      <c r="BS495" s="21">
        <v>0</v>
      </c>
      <c r="BT495" s="21">
        <v>0</v>
      </c>
      <c r="BU495" s="21">
        <v>0</v>
      </c>
      <c r="BV495" s="21">
        <v>0</v>
      </c>
      <c r="BW495" s="21">
        <v>0</v>
      </c>
      <c r="BX495" s="21">
        <v>0</v>
      </c>
      <c r="BY495" s="21">
        <v>0</v>
      </c>
      <c r="BZ495" s="21">
        <v>0</v>
      </c>
      <c r="CA495" s="21">
        <v>0</v>
      </c>
      <c r="CB495" s="21">
        <v>96.93</v>
      </c>
      <c r="CC495" s="23"/>
      <c r="CE495" s="21">
        <v>80.3</v>
      </c>
      <c r="CG495" s="21">
        <v>0</v>
      </c>
      <c r="CH495" s="21">
        <v>0</v>
      </c>
      <c r="CI495" s="21">
        <v>0</v>
      </c>
      <c r="CJ495" s="21">
        <v>0</v>
      </c>
      <c r="CK495" s="21">
        <v>0</v>
      </c>
      <c r="CL495" s="21">
        <v>0</v>
      </c>
      <c r="CM495" s="21">
        <v>0</v>
      </c>
      <c r="CN495" s="21">
        <v>0</v>
      </c>
      <c r="CO495" s="21">
        <v>0</v>
      </c>
      <c r="CP495" s="21">
        <v>0</v>
      </c>
      <c r="CQ495" s="21">
        <v>0.9</v>
      </c>
    </row>
    <row r="496" spans="1:95" s="21" customFormat="1" ht="15" x14ac:dyDescent="0.25">
      <c r="A496" s="21" t="s">
        <v>167</v>
      </c>
      <c r="B496" s="22" t="s">
        <v>168</v>
      </c>
      <c r="C496" s="23" t="str">
        <f>"30"</f>
        <v>30</v>
      </c>
      <c r="D496" s="23">
        <v>0.25</v>
      </c>
      <c r="E496" s="23">
        <v>0.01</v>
      </c>
      <c r="F496" s="23">
        <v>1.23</v>
      </c>
      <c r="G496" s="23">
        <v>0.02</v>
      </c>
      <c r="H496" s="23">
        <v>2.0299999999999998</v>
      </c>
      <c r="I496" s="23">
        <v>20.100339199999997</v>
      </c>
      <c r="J496" s="21">
        <v>1.02</v>
      </c>
      <c r="K496" s="21">
        <v>0.05</v>
      </c>
      <c r="L496" s="21">
        <v>0</v>
      </c>
      <c r="M496" s="21">
        <v>0</v>
      </c>
      <c r="N496" s="21">
        <v>0.94</v>
      </c>
      <c r="O496" s="21">
        <v>0.96</v>
      </c>
      <c r="P496" s="21">
        <v>0.13</v>
      </c>
      <c r="Q496" s="21">
        <v>0</v>
      </c>
      <c r="R496" s="21">
        <v>0</v>
      </c>
      <c r="S496" s="21">
        <v>0.08</v>
      </c>
      <c r="T496" s="21">
        <v>0.42</v>
      </c>
      <c r="U496" s="21">
        <v>116.76</v>
      </c>
      <c r="V496" s="21">
        <v>28.98</v>
      </c>
      <c r="W496" s="21">
        <v>2.52</v>
      </c>
      <c r="X496" s="21">
        <v>2.23</v>
      </c>
      <c r="Y496" s="21">
        <v>4.5</v>
      </c>
      <c r="Z496" s="21">
        <v>0.1</v>
      </c>
      <c r="AA496" s="21">
        <v>6.73</v>
      </c>
      <c r="AB496" s="21">
        <v>221.78</v>
      </c>
      <c r="AC496" s="21">
        <v>57.41</v>
      </c>
      <c r="AD496" s="21">
        <v>0.08</v>
      </c>
      <c r="AE496" s="21">
        <v>0.01</v>
      </c>
      <c r="AF496" s="21">
        <v>0.01</v>
      </c>
      <c r="AG496" s="21">
        <v>7.0000000000000007E-2</v>
      </c>
      <c r="AH496" s="21">
        <v>0.15</v>
      </c>
      <c r="AI496" s="21">
        <v>0.6</v>
      </c>
      <c r="AJ496" s="21">
        <v>0</v>
      </c>
      <c r="AK496" s="21">
        <v>7.39</v>
      </c>
      <c r="AL496" s="21">
        <v>6.7</v>
      </c>
      <c r="AM496" s="21">
        <v>12.19</v>
      </c>
      <c r="AN496" s="21">
        <v>4.43</v>
      </c>
      <c r="AO496" s="21">
        <v>2.36</v>
      </c>
      <c r="AP496" s="21">
        <v>5.17</v>
      </c>
      <c r="AQ496" s="21">
        <v>1.93</v>
      </c>
      <c r="AR496" s="21">
        <v>7.57</v>
      </c>
      <c r="AS496" s="21">
        <v>5.55</v>
      </c>
      <c r="AT496" s="21">
        <v>6.24</v>
      </c>
      <c r="AU496" s="21">
        <v>7.4</v>
      </c>
      <c r="AV496" s="21">
        <v>3.26</v>
      </c>
      <c r="AW496" s="21">
        <v>5.36</v>
      </c>
      <c r="AX496" s="21">
        <v>46.1</v>
      </c>
      <c r="AY496" s="21">
        <v>0</v>
      </c>
      <c r="AZ496" s="21">
        <v>13.81</v>
      </c>
      <c r="BA496" s="21">
        <v>7.75</v>
      </c>
      <c r="BB496" s="21">
        <v>4.0599999999999996</v>
      </c>
      <c r="BC496" s="21">
        <v>2.94</v>
      </c>
      <c r="BD496" s="21">
        <v>0.06</v>
      </c>
      <c r="BE496" s="21">
        <v>0.01</v>
      </c>
      <c r="BF496" s="21">
        <v>0.01</v>
      </c>
      <c r="BG496" s="21">
        <v>0.03</v>
      </c>
      <c r="BH496" s="21">
        <v>0.04</v>
      </c>
      <c r="BI496" s="21">
        <v>0.13</v>
      </c>
      <c r="BJ496" s="21">
        <v>0</v>
      </c>
      <c r="BK496" s="21">
        <v>0.41</v>
      </c>
      <c r="BL496" s="21">
        <v>0</v>
      </c>
      <c r="BM496" s="21">
        <v>0.13</v>
      </c>
      <c r="BN496" s="21">
        <v>0</v>
      </c>
      <c r="BO496" s="21">
        <v>0</v>
      </c>
      <c r="BP496" s="21">
        <v>0</v>
      </c>
      <c r="BQ496" s="21">
        <v>0.01</v>
      </c>
      <c r="BR496" s="21">
        <v>0.05</v>
      </c>
      <c r="BS496" s="21">
        <v>0.38</v>
      </c>
      <c r="BT496" s="21">
        <v>0</v>
      </c>
      <c r="BU496" s="21">
        <v>0</v>
      </c>
      <c r="BV496" s="21">
        <v>0.02</v>
      </c>
      <c r="BW496" s="21">
        <v>0</v>
      </c>
      <c r="BX496" s="21">
        <v>0</v>
      </c>
      <c r="BY496" s="21">
        <v>0</v>
      </c>
      <c r="BZ496" s="21">
        <v>0</v>
      </c>
      <c r="CA496" s="21">
        <v>0</v>
      </c>
      <c r="CB496" s="21">
        <v>31.7</v>
      </c>
      <c r="CC496" s="23"/>
      <c r="CE496" s="21">
        <v>43.69</v>
      </c>
      <c r="CG496" s="21">
        <v>0</v>
      </c>
      <c r="CH496" s="21">
        <v>0</v>
      </c>
      <c r="CI496" s="21">
        <v>0</v>
      </c>
      <c r="CJ496" s="21">
        <v>0</v>
      </c>
      <c r="CK496" s="21">
        <v>0</v>
      </c>
      <c r="CL496" s="21">
        <v>0</v>
      </c>
      <c r="CM496" s="21">
        <v>0</v>
      </c>
      <c r="CN496" s="21">
        <v>0</v>
      </c>
      <c r="CO496" s="21">
        <v>0</v>
      </c>
      <c r="CP496" s="21">
        <v>0.3</v>
      </c>
      <c r="CQ496" s="21">
        <v>0.3</v>
      </c>
    </row>
    <row r="497" spans="1:95" s="21" customFormat="1" ht="15" x14ac:dyDescent="0.25">
      <c r="A497" s="21" t="s">
        <v>308</v>
      </c>
      <c r="B497" s="22" t="s">
        <v>309</v>
      </c>
      <c r="C497" s="23" t="str">
        <f>"200"</f>
        <v>200</v>
      </c>
      <c r="D497" s="23">
        <v>3.98</v>
      </c>
      <c r="E497" s="23">
        <v>0.95</v>
      </c>
      <c r="F497" s="23">
        <v>3.76</v>
      </c>
      <c r="G497" s="23">
        <v>0</v>
      </c>
      <c r="H497" s="23">
        <v>18.920000000000002</v>
      </c>
      <c r="I497" s="23">
        <v>116.94556422222217</v>
      </c>
      <c r="J497" s="21">
        <v>2.62</v>
      </c>
      <c r="K497" s="21">
        <v>0.09</v>
      </c>
      <c r="L497" s="21">
        <v>2.62</v>
      </c>
      <c r="M497" s="21">
        <v>0</v>
      </c>
      <c r="N497" s="21">
        <v>12.02</v>
      </c>
      <c r="O497" s="21">
        <v>3.11</v>
      </c>
      <c r="P497" s="21">
        <v>3.78</v>
      </c>
      <c r="Q497" s="21">
        <v>0</v>
      </c>
      <c r="R497" s="21">
        <v>0</v>
      </c>
      <c r="S497" s="21">
        <v>0.4</v>
      </c>
      <c r="T497" s="21">
        <v>2.57</v>
      </c>
      <c r="U497" s="21">
        <v>387.12</v>
      </c>
      <c r="V497" s="21">
        <v>395.89</v>
      </c>
      <c r="W497" s="21">
        <v>91.69</v>
      </c>
      <c r="X497" s="21">
        <v>48.05</v>
      </c>
      <c r="Y497" s="21">
        <v>107.7</v>
      </c>
      <c r="Z497" s="21">
        <v>1.18</v>
      </c>
      <c r="AA497" s="21">
        <v>18.350000000000001</v>
      </c>
      <c r="AB497" s="21">
        <v>7604.31</v>
      </c>
      <c r="AC497" s="21">
        <v>1521.74</v>
      </c>
      <c r="AD497" s="21">
        <v>0.51</v>
      </c>
      <c r="AE497" s="21">
        <v>0.11</v>
      </c>
      <c r="AF497" s="21">
        <v>0.13</v>
      </c>
      <c r="AG497" s="21">
        <v>1.28</v>
      </c>
      <c r="AH497" s="21">
        <v>2.2799999999999998</v>
      </c>
      <c r="AI497" s="21">
        <v>10.02</v>
      </c>
      <c r="AJ497" s="21">
        <v>0</v>
      </c>
      <c r="AK497" s="21">
        <v>65.8</v>
      </c>
      <c r="AL497" s="21">
        <v>56.12</v>
      </c>
      <c r="AM497" s="21">
        <v>80.3</v>
      </c>
      <c r="AN497" s="21">
        <v>55.81</v>
      </c>
      <c r="AO497" s="21">
        <v>18.87</v>
      </c>
      <c r="AP497" s="21">
        <v>48.58</v>
      </c>
      <c r="AQ497" s="21">
        <v>13.15</v>
      </c>
      <c r="AR497" s="21">
        <v>57.49</v>
      </c>
      <c r="AS497" s="21">
        <v>68.63</v>
      </c>
      <c r="AT497" s="21">
        <v>70.11</v>
      </c>
      <c r="AU497" s="21">
        <v>163.82</v>
      </c>
      <c r="AV497" s="21">
        <v>26.29</v>
      </c>
      <c r="AW497" s="21">
        <v>47.84</v>
      </c>
      <c r="AX497" s="21">
        <v>361.55</v>
      </c>
      <c r="AY497" s="21">
        <v>0</v>
      </c>
      <c r="AZ497" s="21">
        <v>73.55</v>
      </c>
      <c r="BA497" s="21">
        <v>60.14</v>
      </c>
      <c r="BB497" s="21">
        <v>37.880000000000003</v>
      </c>
      <c r="BC497" s="21">
        <v>21.81</v>
      </c>
      <c r="BD497" s="21">
        <v>0.12</v>
      </c>
      <c r="BE497" s="21">
        <v>0.03</v>
      </c>
      <c r="BF497" s="21">
        <v>0.02</v>
      </c>
      <c r="BG497" s="21">
        <v>0.06</v>
      </c>
      <c r="BH497" s="21">
        <v>0.08</v>
      </c>
      <c r="BI497" s="21">
        <v>0.24</v>
      </c>
      <c r="BJ497" s="21">
        <v>0</v>
      </c>
      <c r="BK497" s="21">
        <v>0.77</v>
      </c>
      <c r="BL497" s="21">
        <v>0</v>
      </c>
      <c r="BM497" s="21">
        <v>0.24</v>
      </c>
      <c r="BN497" s="21">
        <v>0</v>
      </c>
      <c r="BO497" s="21">
        <v>0</v>
      </c>
      <c r="BP497" s="21">
        <v>0</v>
      </c>
      <c r="BQ497" s="21">
        <v>0</v>
      </c>
      <c r="BR497" s="21">
        <v>0.09</v>
      </c>
      <c r="BS497" s="21">
        <v>0.71</v>
      </c>
      <c r="BT497" s="21">
        <v>0</v>
      </c>
      <c r="BU497" s="21">
        <v>0</v>
      </c>
      <c r="BV497" s="21">
        <v>0.05</v>
      </c>
      <c r="BW497" s="21">
        <v>0</v>
      </c>
      <c r="BX497" s="21">
        <v>0</v>
      </c>
      <c r="BY497" s="21">
        <v>0</v>
      </c>
      <c r="BZ497" s="21">
        <v>0</v>
      </c>
      <c r="CA497" s="21">
        <v>0</v>
      </c>
      <c r="CB497" s="21">
        <v>194.97</v>
      </c>
      <c r="CC497" s="23"/>
      <c r="CE497" s="21">
        <v>1285.73</v>
      </c>
      <c r="CG497" s="21">
        <v>0</v>
      </c>
      <c r="CH497" s="21">
        <v>0</v>
      </c>
      <c r="CI497" s="21">
        <v>0</v>
      </c>
      <c r="CJ497" s="21">
        <v>0</v>
      </c>
      <c r="CK497" s="21">
        <v>0</v>
      </c>
      <c r="CL497" s="21">
        <v>0</v>
      </c>
      <c r="CM497" s="21">
        <v>0</v>
      </c>
      <c r="CN497" s="21">
        <v>0</v>
      </c>
      <c r="CO497" s="21">
        <v>0</v>
      </c>
      <c r="CP497" s="21">
        <v>2.2999999999999998</v>
      </c>
      <c r="CQ497" s="21">
        <v>1</v>
      </c>
    </row>
    <row r="498" spans="1:95" s="21" customFormat="1" ht="15" x14ac:dyDescent="0.25">
      <c r="A498" s="21" t="s">
        <v>108</v>
      </c>
      <c r="B498" s="22" t="s">
        <v>237</v>
      </c>
      <c r="C498" s="23" t="str">
        <f>"200"</f>
        <v>200</v>
      </c>
      <c r="D498" s="23">
        <v>0</v>
      </c>
      <c r="E498" s="23">
        <v>0</v>
      </c>
      <c r="F498" s="23">
        <v>0</v>
      </c>
      <c r="G498" s="23">
        <v>0</v>
      </c>
      <c r="H498" s="23">
        <v>16.93</v>
      </c>
      <c r="I498" s="23">
        <v>65.738399999999999</v>
      </c>
      <c r="J498" s="21">
        <v>0</v>
      </c>
      <c r="K498" s="21">
        <v>0</v>
      </c>
      <c r="L498" s="21">
        <v>0</v>
      </c>
      <c r="M498" s="21">
        <v>0</v>
      </c>
      <c r="N498" s="21">
        <v>12.19</v>
      </c>
      <c r="O498" s="21">
        <v>4.7300000000000004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0</v>
      </c>
      <c r="W498" s="21">
        <v>0</v>
      </c>
      <c r="X498" s="21">
        <v>0</v>
      </c>
      <c r="Y498" s="21">
        <v>0</v>
      </c>
      <c r="Z498" s="21">
        <v>0</v>
      </c>
      <c r="AA498" s="21">
        <v>72</v>
      </c>
      <c r="AB498" s="21">
        <v>0</v>
      </c>
      <c r="AC498" s="21">
        <v>0</v>
      </c>
      <c r="AD498" s="21">
        <v>0</v>
      </c>
      <c r="AE498" s="21">
        <v>0.22</v>
      </c>
      <c r="AF498" s="21">
        <v>0.27</v>
      </c>
      <c r="AG498" s="21">
        <v>2.4</v>
      </c>
      <c r="AH498" s="21">
        <v>0</v>
      </c>
      <c r="AI498" s="21">
        <v>8</v>
      </c>
      <c r="AJ498" s="21">
        <v>0</v>
      </c>
      <c r="AK498" s="21">
        <v>0</v>
      </c>
      <c r="AL498" s="21">
        <v>0</v>
      </c>
      <c r="AM498" s="21">
        <v>0</v>
      </c>
      <c r="AN498" s="21">
        <v>0</v>
      </c>
      <c r="AO498" s="21">
        <v>0</v>
      </c>
      <c r="AP498" s="21">
        <v>0</v>
      </c>
      <c r="AQ498" s="21">
        <v>0</v>
      </c>
      <c r="AR498" s="21">
        <v>0</v>
      </c>
      <c r="AS498" s="21">
        <v>0</v>
      </c>
      <c r="AT498" s="21">
        <v>0</v>
      </c>
      <c r="AU498" s="21">
        <v>0</v>
      </c>
      <c r="AV498" s="21">
        <v>0</v>
      </c>
      <c r="AW498" s="21">
        <v>0</v>
      </c>
      <c r="AX498" s="21">
        <v>0</v>
      </c>
      <c r="AY498" s="21">
        <v>0</v>
      </c>
      <c r="AZ498" s="21">
        <v>0</v>
      </c>
      <c r="BA498" s="21">
        <v>0</v>
      </c>
      <c r="BB498" s="21">
        <v>0</v>
      </c>
      <c r="BC498" s="21">
        <v>0</v>
      </c>
      <c r="BD498" s="21">
        <v>0</v>
      </c>
      <c r="BE498" s="21">
        <v>0</v>
      </c>
      <c r="BF498" s="21">
        <v>0</v>
      </c>
      <c r="BG498" s="21">
        <v>0</v>
      </c>
      <c r="BH498" s="21">
        <v>0</v>
      </c>
      <c r="BI498" s="21">
        <v>0</v>
      </c>
      <c r="BJ498" s="21">
        <v>0</v>
      </c>
      <c r="BK498" s="21">
        <v>0</v>
      </c>
      <c r="BL498" s="21">
        <v>0</v>
      </c>
      <c r="BM498" s="21">
        <v>0</v>
      </c>
      <c r="BN498" s="21">
        <v>0</v>
      </c>
      <c r="BO498" s="21">
        <v>0</v>
      </c>
      <c r="BP498" s="21">
        <v>0</v>
      </c>
      <c r="BQ498" s="21">
        <v>0</v>
      </c>
      <c r="BR498" s="21">
        <v>0</v>
      </c>
      <c r="BS498" s="21">
        <v>0</v>
      </c>
      <c r="BT498" s="21">
        <v>0</v>
      </c>
      <c r="BU498" s="21">
        <v>0</v>
      </c>
      <c r="BV498" s="21">
        <v>0</v>
      </c>
      <c r="BW498" s="21">
        <v>0</v>
      </c>
      <c r="BX498" s="21">
        <v>0</v>
      </c>
      <c r="BY498" s="21">
        <v>0</v>
      </c>
      <c r="BZ498" s="21">
        <v>0</v>
      </c>
      <c r="CA498" s="21">
        <v>0</v>
      </c>
      <c r="CB498" s="21">
        <v>200</v>
      </c>
      <c r="CC498" s="23"/>
      <c r="CE498" s="21">
        <v>72</v>
      </c>
      <c r="CG498" s="21">
        <v>0</v>
      </c>
      <c r="CH498" s="21">
        <v>0</v>
      </c>
      <c r="CI498" s="21">
        <v>0</v>
      </c>
      <c r="CJ498" s="21">
        <v>0</v>
      </c>
      <c r="CK498" s="21">
        <v>0</v>
      </c>
      <c r="CL498" s="21">
        <v>0</v>
      </c>
      <c r="CM498" s="21">
        <v>0</v>
      </c>
      <c r="CN498" s="21">
        <v>0</v>
      </c>
      <c r="CO498" s="21">
        <v>0</v>
      </c>
      <c r="CP498" s="21">
        <v>0</v>
      </c>
      <c r="CQ498" s="21">
        <v>0</v>
      </c>
    </row>
    <row r="499" spans="1:95" s="21" customFormat="1" ht="15" x14ac:dyDescent="0.25">
      <c r="A499" s="21" t="s">
        <v>104</v>
      </c>
      <c r="B499" s="22" t="s">
        <v>130</v>
      </c>
      <c r="C499" s="23" t="str">
        <f>"80"</f>
        <v>80</v>
      </c>
      <c r="D499" s="23">
        <v>2.2400000000000002</v>
      </c>
      <c r="E499" s="23">
        <v>0</v>
      </c>
      <c r="F499" s="23">
        <v>0.13</v>
      </c>
      <c r="G499" s="23">
        <v>0</v>
      </c>
      <c r="H499" s="23">
        <v>29.47</v>
      </c>
      <c r="I499" s="23">
        <v>128.82559999999998</v>
      </c>
      <c r="J499" s="21">
        <v>0.16</v>
      </c>
      <c r="K499" s="21">
        <v>0</v>
      </c>
      <c r="L499" s="21">
        <v>0</v>
      </c>
      <c r="M499" s="21">
        <v>0</v>
      </c>
      <c r="N499" s="21">
        <v>0.51</v>
      </c>
      <c r="O499" s="21">
        <v>27.68</v>
      </c>
      <c r="P499" s="21">
        <v>1.28</v>
      </c>
      <c r="Q499" s="21">
        <v>0</v>
      </c>
      <c r="R499" s="21">
        <v>0</v>
      </c>
      <c r="S499" s="21">
        <v>0.24</v>
      </c>
      <c r="T499" s="21">
        <v>1.36</v>
      </c>
      <c r="U499" s="21">
        <v>399.2</v>
      </c>
      <c r="V499" s="21">
        <v>74.400000000000006</v>
      </c>
      <c r="W499" s="21">
        <v>16</v>
      </c>
      <c r="X499" s="21">
        <v>11.2</v>
      </c>
      <c r="Y499" s="21">
        <v>52</v>
      </c>
      <c r="Z499" s="21">
        <v>0.88</v>
      </c>
      <c r="AA499" s="21">
        <v>0</v>
      </c>
      <c r="AB499" s="21">
        <v>0</v>
      </c>
      <c r="AC499" s="21">
        <v>0</v>
      </c>
      <c r="AD499" s="21">
        <v>0.88</v>
      </c>
      <c r="AE499" s="21">
        <v>0.09</v>
      </c>
      <c r="AF499" s="21">
        <v>0.02</v>
      </c>
      <c r="AG499" s="21">
        <v>0.72</v>
      </c>
      <c r="AH499" s="21">
        <v>1.76</v>
      </c>
      <c r="AI499" s="21">
        <v>0</v>
      </c>
      <c r="AJ499" s="21">
        <v>0</v>
      </c>
      <c r="AK499" s="21">
        <v>278.39999999999998</v>
      </c>
      <c r="AL499" s="21">
        <v>254.4</v>
      </c>
      <c r="AM499" s="21">
        <v>475.2</v>
      </c>
      <c r="AN499" s="21">
        <v>151.19999999999999</v>
      </c>
      <c r="AO499" s="21">
        <v>91.2</v>
      </c>
      <c r="AP499" s="21">
        <v>184.8</v>
      </c>
      <c r="AQ499" s="21">
        <v>59.2</v>
      </c>
      <c r="AR499" s="21">
        <v>294.39999999999998</v>
      </c>
      <c r="AS499" s="21">
        <v>194.4</v>
      </c>
      <c r="AT499" s="21">
        <v>236</v>
      </c>
      <c r="AU499" s="21">
        <v>201.6</v>
      </c>
      <c r="AV499" s="21">
        <v>118.4</v>
      </c>
      <c r="AW499" s="21">
        <v>206.4</v>
      </c>
      <c r="AX499" s="21">
        <v>1803.2</v>
      </c>
      <c r="AY499" s="21">
        <v>0</v>
      </c>
      <c r="AZ499" s="21">
        <v>567.20000000000005</v>
      </c>
      <c r="BA499" s="21">
        <v>294.39999999999998</v>
      </c>
      <c r="BB499" s="21">
        <v>149.6</v>
      </c>
      <c r="BC499" s="21">
        <v>117.6</v>
      </c>
      <c r="BD499" s="21">
        <v>0</v>
      </c>
      <c r="BE499" s="21">
        <v>0</v>
      </c>
      <c r="BF499" s="21">
        <v>0</v>
      </c>
      <c r="BG499" s="21">
        <v>0</v>
      </c>
      <c r="BH499" s="21">
        <v>0</v>
      </c>
      <c r="BI499" s="21">
        <v>0.08</v>
      </c>
      <c r="BJ499" s="21">
        <v>0</v>
      </c>
      <c r="BK499" s="21">
        <v>0.01</v>
      </c>
      <c r="BL499" s="21">
        <v>0</v>
      </c>
      <c r="BM499" s="21">
        <v>0</v>
      </c>
      <c r="BN499" s="21">
        <v>7.0000000000000007E-2</v>
      </c>
      <c r="BO499" s="21">
        <v>0</v>
      </c>
      <c r="BP499" s="21">
        <v>0</v>
      </c>
      <c r="BQ499" s="21">
        <v>0</v>
      </c>
      <c r="BR499" s="21">
        <v>0.01</v>
      </c>
      <c r="BS499" s="21">
        <v>0.06</v>
      </c>
      <c r="BT499" s="21">
        <v>0</v>
      </c>
      <c r="BU499" s="21">
        <v>0</v>
      </c>
      <c r="BV499" s="21">
        <v>0.28000000000000003</v>
      </c>
      <c r="BW499" s="21">
        <v>0.02</v>
      </c>
      <c r="BX499" s="21">
        <v>0</v>
      </c>
      <c r="BY499" s="21">
        <v>0</v>
      </c>
      <c r="BZ499" s="21">
        <v>0</v>
      </c>
      <c r="CA499" s="21">
        <v>0</v>
      </c>
      <c r="CB499" s="21">
        <v>30.24</v>
      </c>
      <c r="CC499" s="23"/>
      <c r="CE499" s="21">
        <v>0</v>
      </c>
      <c r="CG499" s="21">
        <v>0</v>
      </c>
      <c r="CH499" s="21">
        <v>0</v>
      </c>
      <c r="CI499" s="21">
        <v>0</v>
      </c>
      <c r="CJ499" s="21">
        <v>0</v>
      </c>
      <c r="CK499" s="21">
        <v>0</v>
      </c>
      <c r="CL499" s="21">
        <v>0</v>
      </c>
      <c r="CM499" s="21">
        <v>0</v>
      </c>
      <c r="CN499" s="21">
        <v>0</v>
      </c>
      <c r="CO499" s="21">
        <v>0</v>
      </c>
      <c r="CP499" s="21">
        <v>0</v>
      </c>
      <c r="CQ499" s="21">
        <v>0</v>
      </c>
    </row>
    <row r="500" spans="1:95" s="21" customFormat="1" ht="15" x14ac:dyDescent="0.25">
      <c r="A500" s="18" t="s">
        <v>109</v>
      </c>
      <c r="B500" s="22" t="s">
        <v>131</v>
      </c>
      <c r="C500" s="23" t="str">
        <f>"100"</f>
        <v>100</v>
      </c>
      <c r="D500" s="23">
        <v>1.28</v>
      </c>
      <c r="E500" s="23">
        <v>0</v>
      </c>
      <c r="F500" s="23">
        <v>0.62</v>
      </c>
      <c r="G500" s="23">
        <v>0</v>
      </c>
      <c r="H500" s="23">
        <v>18.71</v>
      </c>
      <c r="I500" s="23">
        <v>88.534999999999997</v>
      </c>
      <c r="J500" s="21">
        <v>0.2</v>
      </c>
      <c r="K500" s="21">
        <v>0</v>
      </c>
      <c r="L500" s="21">
        <v>0</v>
      </c>
      <c r="M500" s="21">
        <v>0</v>
      </c>
      <c r="N500" s="21">
        <v>0.48</v>
      </c>
      <c r="O500" s="21">
        <v>17.41</v>
      </c>
      <c r="P500" s="21">
        <v>0.82</v>
      </c>
      <c r="Q500" s="21">
        <v>0</v>
      </c>
      <c r="R500" s="21">
        <v>0</v>
      </c>
      <c r="S500" s="21">
        <v>1</v>
      </c>
      <c r="T500" s="21">
        <v>0</v>
      </c>
      <c r="U500" s="21">
        <v>610</v>
      </c>
      <c r="V500" s="21">
        <v>245</v>
      </c>
      <c r="W500" s="21">
        <v>35</v>
      </c>
      <c r="X500" s="21">
        <v>47</v>
      </c>
      <c r="Y500" s="21">
        <v>158</v>
      </c>
      <c r="Z500" s="21">
        <v>3.9</v>
      </c>
      <c r="AA500" s="21">
        <v>0</v>
      </c>
      <c r="AB500" s="21">
        <v>5</v>
      </c>
      <c r="AC500" s="21">
        <v>1</v>
      </c>
      <c r="AD500" s="21">
        <v>1.4</v>
      </c>
      <c r="AE500" s="21">
        <v>0.18</v>
      </c>
      <c r="AF500" s="21">
        <v>0.08</v>
      </c>
      <c r="AG500" s="21">
        <v>0.7</v>
      </c>
      <c r="AH500" s="21">
        <v>2</v>
      </c>
      <c r="AI500" s="21">
        <v>0</v>
      </c>
      <c r="AJ500" s="21">
        <v>0</v>
      </c>
      <c r="AK500" s="21">
        <v>322</v>
      </c>
      <c r="AL500" s="21">
        <v>248</v>
      </c>
      <c r="AM500" s="21">
        <v>427</v>
      </c>
      <c r="AN500" s="21">
        <v>223</v>
      </c>
      <c r="AO500" s="21">
        <v>93</v>
      </c>
      <c r="AP500" s="21">
        <v>198</v>
      </c>
      <c r="AQ500" s="21">
        <v>80</v>
      </c>
      <c r="AR500" s="21">
        <v>371</v>
      </c>
      <c r="AS500" s="21">
        <v>297</v>
      </c>
      <c r="AT500" s="21">
        <v>291</v>
      </c>
      <c r="AU500" s="21">
        <v>464</v>
      </c>
      <c r="AV500" s="21">
        <v>124</v>
      </c>
      <c r="AW500" s="21">
        <v>310</v>
      </c>
      <c r="AX500" s="21">
        <v>1529</v>
      </c>
      <c r="AY500" s="21">
        <v>0</v>
      </c>
      <c r="AZ500" s="21">
        <v>526</v>
      </c>
      <c r="BA500" s="21">
        <v>291</v>
      </c>
      <c r="BB500" s="21">
        <v>180</v>
      </c>
      <c r="BC500" s="21">
        <v>130</v>
      </c>
      <c r="BD500" s="21">
        <v>0</v>
      </c>
      <c r="BE500" s="21">
        <v>0</v>
      </c>
      <c r="BF500" s="21">
        <v>0</v>
      </c>
      <c r="BG500" s="21">
        <v>0</v>
      </c>
      <c r="BH500" s="21">
        <v>0</v>
      </c>
      <c r="BI500" s="21">
        <v>0</v>
      </c>
      <c r="BJ500" s="21">
        <v>0</v>
      </c>
      <c r="BK500" s="21">
        <v>0.14000000000000001</v>
      </c>
      <c r="BL500" s="21">
        <v>0</v>
      </c>
      <c r="BM500" s="21">
        <v>0.01</v>
      </c>
      <c r="BN500" s="21">
        <v>0.02</v>
      </c>
      <c r="BO500" s="21">
        <v>0</v>
      </c>
      <c r="BP500" s="21">
        <v>0</v>
      </c>
      <c r="BQ500" s="21">
        <v>0</v>
      </c>
      <c r="BR500" s="21">
        <v>0.01</v>
      </c>
      <c r="BS500" s="21">
        <v>0.11</v>
      </c>
      <c r="BT500" s="21">
        <v>0</v>
      </c>
      <c r="BU500" s="21">
        <v>0</v>
      </c>
      <c r="BV500" s="21">
        <v>0.48</v>
      </c>
      <c r="BW500" s="21">
        <v>0.08</v>
      </c>
      <c r="BX500" s="21">
        <v>0</v>
      </c>
      <c r="BY500" s="21">
        <v>0</v>
      </c>
      <c r="BZ500" s="21">
        <v>0</v>
      </c>
      <c r="CA500" s="21">
        <v>0</v>
      </c>
      <c r="CB500" s="21">
        <v>47</v>
      </c>
      <c r="CC500" s="23"/>
      <c r="CE500" s="21">
        <v>0.83</v>
      </c>
      <c r="CG500" s="21">
        <v>0</v>
      </c>
      <c r="CH500" s="21">
        <v>0</v>
      </c>
      <c r="CI500" s="21">
        <v>0</v>
      </c>
      <c r="CJ500" s="21">
        <v>0</v>
      </c>
      <c r="CK500" s="21">
        <v>0</v>
      </c>
      <c r="CL500" s="21">
        <v>0</v>
      </c>
      <c r="CM500" s="21">
        <v>0</v>
      </c>
      <c r="CN500" s="21">
        <v>0</v>
      </c>
      <c r="CO500" s="21">
        <v>0</v>
      </c>
      <c r="CP500" s="21">
        <v>0</v>
      </c>
      <c r="CQ500" s="21">
        <v>0</v>
      </c>
    </row>
    <row r="501" spans="1:95" s="18" customFormat="1" ht="15" x14ac:dyDescent="0.25">
      <c r="A501" s="42"/>
      <c r="B501" s="19" t="s">
        <v>118</v>
      </c>
      <c r="C501" s="20" t="str">
        <f>"200"</f>
        <v>200</v>
      </c>
      <c r="D501" s="20">
        <v>1</v>
      </c>
      <c r="E501" s="20">
        <v>0</v>
      </c>
      <c r="F501" s="20">
        <v>0.2</v>
      </c>
      <c r="G501" s="20">
        <v>0</v>
      </c>
      <c r="H501" s="20">
        <v>22.6</v>
      </c>
      <c r="I501" s="20">
        <v>94.08</v>
      </c>
      <c r="J501" s="18">
        <v>0</v>
      </c>
      <c r="K501" s="18">
        <v>0</v>
      </c>
      <c r="L501" s="18">
        <v>0</v>
      </c>
      <c r="M501" s="18">
        <v>0</v>
      </c>
      <c r="N501" s="18">
        <v>21.8</v>
      </c>
      <c r="O501" s="18">
        <v>0.4</v>
      </c>
      <c r="P501" s="18">
        <v>0.4</v>
      </c>
      <c r="Q501" s="18">
        <v>0</v>
      </c>
      <c r="R501" s="18">
        <v>0</v>
      </c>
      <c r="S501" s="18">
        <v>1</v>
      </c>
      <c r="T501" s="18">
        <v>0.6</v>
      </c>
      <c r="U501" s="18">
        <v>12</v>
      </c>
      <c r="V501" s="18">
        <v>240</v>
      </c>
      <c r="W501" s="18">
        <v>14</v>
      </c>
      <c r="X501" s="18">
        <v>8</v>
      </c>
      <c r="Y501" s="18">
        <v>14</v>
      </c>
      <c r="Z501" s="18">
        <v>2.8</v>
      </c>
      <c r="AA501" s="18">
        <v>0</v>
      </c>
      <c r="AB501" s="18">
        <v>0</v>
      </c>
      <c r="AC501" s="18">
        <v>0</v>
      </c>
      <c r="AD501" s="18">
        <v>0.2</v>
      </c>
      <c r="AE501" s="18">
        <v>0.02</v>
      </c>
      <c r="AF501" s="18">
        <v>0.02</v>
      </c>
      <c r="AG501" s="18">
        <v>0.2</v>
      </c>
      <c r="AH501" s="18">
        <v>0.4</v>
      </c>
      <c r="AI501" s="18">
        <v>4</v>
      </c>
      <c r="AJ501" s="18">
        <v>0.4</v>
      </c>
      <c r="AK501" s="18">
        <v>16</v>
      </c>
      <c r="AL501" s="18">
        <v>20</v>
      </c>
      <c r="AM501" s="18">
        <v>28</v>
      </c>
      <c r="AN501" s="18">
        <v>28</v>
      </c>
      <c r="AO501" s="18">
        <v>4</v>
      </c>
      <c r="AP501" s="18">
        <v>16</v>
      </c>
      <c r="AQ501" s="18">
        <v>4</v>
      </c>
      <c r="AR501" s="18">
        <v>14</v>
      </c>
      <c r="AS501" s="18">
        <v>26</v>
      </c>
      <c r="AT501" s="18">
        <v>16</v>
      </c>
      <c r="AU501" s="18">
        <v>116</v>
      </c>
      <c r="AV501" s="18">
        <v>10</v>
      </c>
      <c r="AW501" s="18">
        <v>22</v>
      </c>
      <c r="AX501" s="18">
        <v>64</v>
      </c>
      <c r="AY501" s="18">
        <v>0</v>
      </c>
      <c r="AZ501" s="18">
        <v>20</v>
      </c>
      <c r="BA501" s="18">
        <v>24</v>
      </c>
      <c r="BB501" s="18">
        <v>10</v>
      </c>
      <c r="BC501" s="18">
        <v>8</v>
      </c>
      <c r="BD501" s="18">
        <v>0</v>
      </c>
      <c r="BE501" s="18">
        <v>0</v>
      </c>
      <c r="BF501" s="18">
        <v>0</v>
      </c>
      <c r="BG501" s="18">
        <v>0</v>
      </c>
      <c r="BH501" s="18">
        <v>0</v>
      </c>
      <c r="BI501" s="18">
        <v>0</v>
      </c>
      <c r="BJ501" s="18">
        <v>0</v>
      </c>
      <c r="BK501" s="18">
        <v>0</v>
      </c>
      <c r="BL501" s="18">
        <v>0</v>
      </c>
      <c r="BM501" s="18">
        <v>0</v>
      </c>
      <c r="BN501" s="18">
        <v>0</v>
      </c>
      <c r="BO501" s="18">
        <v>0</v>
      </c>
      <c r="BP501" s="18">
        <v>0</v>
      </c>
      <c r="BQ501" s="18">
        <v>0</v>
      </c>
      <c r="BR501" s="18">
        <v>0</v>
      </c>
      <c r="BS501" s="18">
        <v>0</v>
      </c>
      <c r="BT501" s="18">
        <v>0</v>
      </c>
      <c r="BU501" s="18">
        <v>0</v>
      </c>
      <c r="BV501" s="18">
        <v>0</v>
      </c>
      <c r="BW501" s="18">
        <v>0</v>
      </c>
      <c r="BX501" s="18">
        <v>0</v>
      </c>
      <c r="BY501" s="18">
        <v>0</v>
      </c>
      <c r="BZ501" s="18">
        <v>0</v>
      </c>
      <c r="CA501" s="18">
        <v>0</v>
      </c>
      <c r="CB501" s="18">
        <v>176.2</v>
      </c>
      <c r="CC501" s="20"/>
      <c r="CE501" s="18">
        <v>0</v>
      </c>
      <c r="CG501" s="18">
        <v>0</v>
      </c>
      <c r="CH501" s="18">
        <v>0</v>
      </c>
      <c r="CI501" s="18">
        <v>0</v>
      </c>
      <c r="CJ501" s="18">
        <v>0</v>
      </c>
      <c r="CK501" s="18">
        <v>0</v>
      </c>
      <c r="CL501" s="18">
        <v>0</v>
      </c>
      <c r="CM501" s="18">
        <v>0</v>
      </c>
      <c r="CN501" s="18">
        <v>0</v>
      </c>
      <c r="CO501" s="18">
        <v>0</v>
      </c>
      <c r="CP501" s="18">
        <v>0</v>
      </c>
      <c r="CQ501" s="18">
        <v>0</v>
      </c>
    </row>
    <row r="502" spans="1:95" s="26" customFormat="1" ht="14.25" x14ac:dyDescent="0.2">
      <c r="B502" s="24" t="s">
        <v>96</v>
      </c>
      <c r="C502" s="25"/>
      <c r="D502" s="25">
        <v>19.7</v>
      </c>
      <c r="E502" s="25">
        <v>11.81</v>
      </c>
      <c r="F502" s="25">
        <v>6.84</v>
      </c>
      <c r="G502" s="25">
        <v>0.03</v>
      </c>
      <c r="H502" s="25">
        <v>109.39</v>
      </c>
      <c r="I502" s="25">
        <v>568.67999999999995</v>
      </c>
      <c r="J502" s="26">
        <v>4.22</v>
      </c>
      <c r="K502" s="26">
        <v>0.14000000000000001</v>
      </c>
      <c r="L502" s="26">
        <v>2.62</v>
      </c>
      <c r="M502" s="26">
        <v>0</v>
      </c>
      <c r="N502" s="26">
        <v>48.49</v>
      </c>
      <c r="O502" s="26">
        <v>54.3</v>
      </c>
      <c r="P502" s="26">
        <v>6.6</v>
      </c>
      <c r="Q502" s="26">
        <v>0</v>
      </c>
      <c r="R502" s="26">
        <v>0</v>
      </c>
      <c r="S502" s="26">
        <v>2.73</v>
      </c>
      <c r="T502" s="26">
        <v>7.35</v>
      </c>
      <c r="U502" s="26">
        <v>1721.86</v>
      </c>
      <c r="V502" s="26">
        <v>1271.3800000000001</v>
      </c>
      <c r="W502" s="26">
        <v>193.99</v>
      </c>
      <c r="X502" s="26">
        <v>160.55000000000001</v>
      </c>
      <c r="Y502" s="26">
        <v>498.45</v>
      </c>
      <c r="Z502" s="26">
        <v>9.58</v>
      </c>
      <c r="AA502" s="26">
        <v>105.38</v>
      </c>
      <c r="AB502" s="26">
        <v>8263.09</v>
      </c>
      <c r="AC502" s="26">
        <v>1663.22</v>
      </c>
      <c r="AD502" s="26">
        <v>3.42</v>
      </c>
      <c r="AE502" s="26">
        <v>0.71</v>
      </c>
      <c r="AF502" s="26">
        <v>0.63</v>
      </c>
      <c r="AG502" s="26">
        <v>6.56</v>
      </c>
      <c r="AH502" s="26">
        <v>11.74</v>
      </c>
      <c r="AI502" s="26">
        <v>22.79</v>
      </c>
      <c r="AJ502" s="26">
        <v>0.4</v>
      </c>
      <c r="AK502" s="26">
        <v>690.98</v>
      </c>
      <c r="AL502" s="26">
        <v>586.35</v>
      </c>
      <c r="AM502" s="26">
        <v>1024.1099999999999</v>
      </c>
      <c r="AN502" s="26">
        <v>463.68</v>
      </c>
      <c r="AO502" s="26">
        <v>209.72</v>
      </c>
      <c r="AP502" s="26">
        <v>453.58</v>
      </c>
      <c r="AQ502" s="26">
        <v>158.54</v>
      </c>
      <c r="AR502" s="26">
        <v>745.46</v>
      </c>
      <c r="AS502" s="26">
        <v>593.14</v>
      </c>
      <c r="AT502" s="26">
        <v>620.69000000000005</v>
      </c>
      <c r="AU502" s="26">
        <v>957.2</v>
      </c>
      <c r="AV502" s="26">
        <v>282.41000000000003</v>
      </c>
      <c r="AW502" s="26">
        <v>592.54999999999995</v>
      </c>
      <c r="AX502" s="26">
        <v>3811.47</v>
      </c>
      <c r="AY502" s="26">
        <v>0</v>
      </c>
      <c r="AZ502" s="26">
        <v>1201.53</v>
      </c>
      <c r="BA502" s="26">
        <v>678.35</v>
      </c>
      <c r="BB502" s="26">
        <v>382.12</v>
      </c>
      <c r="BC502" s="26">
        <v>280.74</v>
      </c>
      <c r="BD502" s="26">
        <v>0.18</v>
      </c>
      <c r="BE502" s="26">
        <v>0.04</v>
      </c>
      <c r="BF502" s="26">
        <v>0.03</v>
      </c>
      <c r="BG502" s="26">
        <v>0.09</v>
      </c>
      <c r="BH502" s="26">
        <v>0.12</v>
      </c>
      <c r="BI502" s="26">
        <v>0.46</v>
      </c>
      <c r="BJ502" s="26">
        <v>0</v>
      </c>
      <c r="BK502" s="26">
        <v>1.34</v>
      </c>
      <c r="BL502" s="26">
        <v>0</v>
      </c>
      <c r="BM502" s="26">
        <v>0.37</v>
      </c>
      <c r="BN502" s="26">
        <v>0.09</v>
      </c>
      <c r="BO502" s="26">
        <v>0</v>
      </c>
      <c r="BP502" s="26">
        <v>0</v>
      </c>
      <c r="BQ502" s="26">
        <v>0.01</v>
      </c>
      <c r="BR502" s="26">
        <v>0.16</v>
      </c>
      <c r="BS502" s="26">
        <v>1.27</v>
      </c>
      <c r="BT502" s="26">
        <v>0</v>
      </c>
      <c r="BU502" s="26">
        <v>0</v>
      </c>
      <c r="BV502" s="26">
        <v>0.83</v>
      </c>
      <c r="BW502" s="26">
        <v>0.1</v>
      </c>
      <c r="BX502" s="26">
        <v>0</v>
      </c>
      <c r="BY502" s="26">
        <v>0</v>
      </c>
      <c r="BZ502" s="26">
        <v>0</v>
      </c>
      <c r="CA502" s="26">
        <v>0</v>
      </c>
      <c r="CB502" s="26">
        <v>777.04</v>
      </c>
      <c r="CC502" s="25"/>
      <c r="CD502" s="26" t="e">
        <f>$I$43/$I$44*100</f>
        <v>#DIV/0!</v>
      </c>
      <c r="CE502" s="26">
        <v>1482.56</v>
      </c>
      <c r="CG502" s="26">
        <v>0</v>
      </c>
      <c r="CH502" s="26">
        <v>0</v>
      </c>
      <c r="CI502" s="26">
        <v>0</v>
      </c>
      <c r="CJ502" s="26">
        <v>0</v>
      </c>
      <c r="CK502" s="26">
        <v>0</v>
      </c>
      <c r="CL502" s="26">
        <v>0</v>
      </c>
      <c r="CM502" s="26">
        <v>0</v>
      </c>
      <c r="CN502" s="26">
        <v>0</v>
      </c>
      <c r="CO502" s="26">
        <v>0</v>
      </c>
      <c r="CP502" s="26">
        <v>2.6</v>
      </c>
      <c r="CQ502" s="26">
        <v>2.2000000000000002</v>
      </c>
    </row>
    <row r="503" spans="1:95" s="26" customFormat="1" ht="15" x14ac:dyDescent="0.25">
      <c r="A503" s="5"/>
      <c r="B503" s="24" t="s">
        <v>97</v>
      </c>
      <c r="C503" s="25"/>
      <c r="D503" s="25">
        <v>74.94</v>
      </c>
      <c r="E503" s="25">
        <v>40.82</v>
      </c>
      <c r="F503" s="25">
        <v>80.849999999999994</v>
      </c>
      <c r="G503" s="25">
        <v>5.36</v>
      </c>
      <c r="H503" s="25">
        <v>341.06</v>
      </c>
      <c r="I503" s="25">
        <v>2351.15</v>
      </c>
      <c r="J503" s="26">
        <v>37.450000000000003</v>
      </c>
      <c r="K503" s="26">
        <v>15.87</v>
      </c>
      <c r="L503" s="26">
        <v>10.08</v>
      </c>
      <c r="M503" s="26">
        <v>0</v>
      </c>
      <c r="N503" s="26">
        <v>175.05</v>
      </c>
      <c r="O503" s="26">
        <v>143.24</v>
      </c>
      <c r="P503" s="26">
        <v>22.77</v>
      </c>
      <c r="Q503" s="26">
        <v>0</v>
      </c>
      <c r="R503" s="26">
        <v>0</v>
      </c>
      <c r="S503" s="26">
        <v>8.57</v>
      </c>
      <c r="T503" s="26">
        <v>26.83</v>
      </c>
      <c r="U503" s="26">
        <v>4736.9799999999996</v>
      </c>
      <c r="V503" s="26">
        <v>4575.32</v>
      </c>
      <c r="W503" s="26">
        <v>1140.3800000000001</v>
      </c>
      <c r="X503" s="26">
        <v>419.33</v>
      </c>
      <c r="Y503" s="26">
        <v>1776.41</v>
      </c>
      <c r="Z503" s="26">
        <v>23.39</v>
      </c>
      <c r="AA503" s="26">
        <v>345.18</v>
      </c>
      <c r="AB503" s="26">
        <v>12603.63</v>
      </c>
      <c r="AC503" s="26">
        <v>2945.1</v>
      </c>
      <c r="AD503" s="26">
        <v>18.690000000000001</v>
      </c>
      <c r="AE503" s="26">
        <v>1.33</v>
      </c>
      <c r="AF503" s="26">
        <v>1.98</v>
      </c>
      <c r="AG503" s="26">
        <v>17.13</v>
      </c>
      <c r="AH503" s="26">
        <v>43.55</v>
      </c>
      <c r="AI503" s="26">
        <v>44.28</v>
      </c>
      <c r="AJ503" s="26">
        <v>0.4</v>
      </c>
      <c r="AK503" s="26">
        <v>2853.85</v>
      </c>
      <c r="AL503" s="26">
        <v>2349.75</v>
      </c>
      <c r="AM503" s="26">
        <v>4246.7700000000004</v>
      </c>
      <c r="AN503" s="26">
        <v>3241.04</v>
      </c>
      <c r="AO503" s="26">
        <v>1069.8499999999999</v>
      </c>
      <c r="AP503" s="26">
        <v>2095.9</v>
      </c>
      <c r="AQ503" s="26">
        <v>681.56</v>
      </c>
      <c r="AR503" s="26">
        <v>2624.09</v>
      </c>
      <c r="AS503" s="26">
        <v>2671.13</v>
      </c>
      <c r="AT503" s="26">
        <v>2930.14</v>
      </c>
      <c r="AU503" s="26">
        <v>4397.34</v>
      </c>
      <c r="AV503" s="26">
        <v>1558.88</v>
      </c>
      <c r="AW503" s="26">
        <v>2407.35</v>
      </c>
      <c r="AX503" s="26">
        <v>12354.51</v>
      </c>
      <c r="AY503" s="26">
        <v>378.83</v>
      </c>
      <c r="AZ503" s="26">
        <v>3511.64</v>
      </c>
      <c r="BA503" s="26">
        <v>2521.9699999999998</v>
      </c>
      <c r="BB503" s="26">
        <v>1782.33</v>
      </c>
      <c r="BC503" s="26">
        <v>912.47</v>
      </c>
      <c r="BD503" s="26">
        <v>0.8</v>
      </c>
      <c r="BE503" s="26">
        <v>0.19</v>
      </c>
      <c r="BF503" s="26">
        <v>0.19</v>
      </c>
      <c r="BG503" s="26">
        <v>0.51</v>
      </c>
      <c r="BH503" s="26">
        <v>0.64</v>
      </c>
      <c r="BI503" s="26">
        <v>2.16</v>
      </c>
      <c r="BJ503" s="26">
        <v>0.04</v>
      </c>
      <c r="BK503" s="26">
        <v>7.63</v>
      </c>
      <c r="BL503" s="26">
        <v>0.01</v>
      </c>
      <c r="BM503" s="26">
        <v>2.65</v>
      </c>
      <c r="BN503" s="26">
        <v>0.23</v>
      </c>
      <c r="BO503" s="26">
        <v>0.14000000000000001</v>
      </c>
      <c r="BP503" s="26">
        <v>0</v>
      </c>
      <c r="BQ503" s="26">
        <v>0.15</v>
      </c>
      <c r="BR503" s="26">
        <v>0.72</v>
      </c>
      <c r="BS503" s="26">
        <v>10.86</v>
      </c>
      <c r="BT503" s="26">
        <v>0</v>
      </c>
      <c r="BU503" s="26">
        <v>0</v>
      </c>
      <c r="BV503" s="26">
        <v>15.18</v>
      </c>
      <c r="BW503" s="26">
        <v>0.15</v>
      </c>
      <c r="BX503" s="26">
        <v>0</v>
      </c>
      <c r="BY503" s="26">
        <v>0</v>
      </c>
      <c r="BZ503" s="26">
        <v>0</v>
      </c>
      <c r="CA503" s="26">
        <v>0</v>
      </c>
      <c r="CB503" s="26">
        <v>2477.7600000000002</v>
      </c>
      <c r="CC503" s="25"/>
      <c r="CE503" s="26">
        <v>2445.7800000000002</v>
      </c>
      <c r="CG503" s="26">
        <v>0.9</v>
      </c>
      <c r="CH503" s="26">
        <v>0.9</v>
      </c>
      <c r="CI503" s="26">
        <v>0.9</v>
      </c>
      <c r="CJ503" s="26">
        <v>0.04</v>
      </c>
      <c r="CK503" s="26">
        <v>0.04</v>
      </c>
      <c r="CL503" s="26">
        <v>0.04</v>
      </c>
      <c r="CM503" s="26">
        <v>0.2</v>
      </c>
      <c r="CN503" s="26">
        <v>0.2</v>
      </c>
      <c r="CO503" s="26">
        <v>0.2</v>
      </c>
      <c r="CP503" s="26">
        <v>48.43</v>
      </c>
      <c r="CQ503" s="26">
        <v>7.53</v>
      </c>
    </row>
    <row r="504" spans="1:95" s="5" customFormat="1" ht="15" x14ac:dyDescent="0.25">
      <c r="B504" s="15"/>
      <c r="C504" s="11"/>
      <c r="D504" s="11"/>
      <c r="E504" s="11"/>
      <c r="F504" s="11"/>
      <c r="G504" s="11"/>
      <c r="H504" s="11"/>
      <c r="I504" s="11"/>
      <c r="CC504" s="11"/>
    </row>
    <row r="505" spans="1:95" s="7" customFormat="1" x14ac:dyDescent="0.25">
      <c r="A505" s="8"/>
      <c r="B505" s="8" t="s">
        <v>310</v>
      </c>
      <c r="C505" s="8"/>
      <c r="D505" s="9"/>
      <c r="E505" s="8"/>
      <c r="F505" s="8"/>
      <c r="G505" s="8"/>
      <c r="H505" s="8"/>
      <c r="I505" s="8"/>
    </row>
    <row r="506" spans="1:95" ht="15.75" hidden="1" customHeight="1" x14ac:dyDescent="0.25">
      <c r="B506" s="1"/>
      <c r="CC506" s="1"/>
    </row>
    <row r="507" spans="1:95" x14ac:dyDescent="0.25">
      <c r="B507" s="2"/>
      <c r="C507" s="6"/>
      <c r="D507" s="3"/>
      <c r="E507" s="3"/>
      <c r="F507" s="3"/>
      <c r="G507" s="3"/>
      <c r="H507" s="3"/>
      <c r="I507" s="3"/>
      <c r="CC507" s="1"/>
    </row>
    <row r="508" spans="1:95" ht="7.5" customHeight="1" x14ac:dyDescent="0.25">
      <c r="B508" s="1"/>
      <c r="CC508" s="1"/>
    </row>
    <row r="509" spans="1:95" ht="15.75" hidden="1" customHeight="1" x14ac:dyDescent="0.25">
      <c r="B509" s="1"/>
      <c r="CC509" s="1"/>
    </row>
    <row r="510" spans="1:95" s="5" customFormat="1" ht="14.25" customHeight="1" x14ac:dyDescent="0.25">
      <c r="A510" s="40" t="s">
        <v>76</v>
      </c>
      <c r="B510" s="36" t="s">
        <v>0</v>
      </c>
      <c r="C510" s="36" t="s">
        <v>6</v>
      </c>
      <c r="D510" s="36" t="s">
        <v>2</v>
      </c>
      <c r="E510" s="36"/>
      <c r="F510" s="36" t="s">
        <v>9</v>
      </c>
      <c r="G510" s="36"/>
      <c r="H510" s="36" t="s">
        <v>8</v>
      </c>
      <c r="I510" s="37" t="s">
        <v>5</v>
      </c>
      <c r="J510" s="5" t="s">
        <v>10</v>
      </c>
      <c r="K510" s="5" t="s">
        <v>11</v>
      </c>
      <c r="L510" s="5" t="s">
        <v>74</v>
      </c>
      <c r="M510" s="5" t="s">
        <v>12</v>
      </c>
      <c r="N510" s="5" t="s">
        <v>13</v>
      </c>
      <c r="O510" s="5" t="s">
        <v>14</v>
      </c>
      <c r="P510" s="5" t="s">
        <v>15</v>
      </c>
      <c r="Q510" s="5" t="s">
        <v>16</v>
      </c>
      <c r="R510" s="5" t="s">
        <v>17</v>
      </c>
      <c r="S510" s="5" t="s">
        <v>18</v>
      </c>
      <c r="T510" s="5" t="s">
        <v>19</v>
      </c>
      <c r="U510" s="5" t="s">
        <v>20</v>
      </c>
      <c r="V510" s="5" t="s">
        <v>21</v>
      </c>
      <c r="W510" s="33" t="s">
        <v>75</v>
      </c>
      <c r="X510" s="33"/>
      <c r="Y510" s="33"/>
      <c r="Z510" s="33"/>
      <c r="AA510" s="34" t="s">
        <v>77</v>
      </c>
      <c r="AB510" s="34"/>
      <c r="AC510" s="34"/>
      <c r="AD510" s="34"/>
      <c r="AE510" s="34"/>
      <c r="AF510" s="34"/>
      <c r="AG510" s="34"/>
      <c r="AH510" s="34"/>
      <c r="AI510" s="35"/>
      <c r="AJ510" s="5" t="s">
        <v>30</v>
      </c>
      <c r="AK510" s="5" t="s">
        <v>31</v>
      </c>
      <c r="AL510" s="5" t="s">
        <v>32</v>
      </c>
      <c r="AM510" s="5" t="s">
        <v>33</v>
      </c>
      <c r="AN510" s="5" t="s">
        <v>34</v>
      </c>
      <c r="AO510" s="5" t="s">
        <v>35</v>
      </c>
      <c r="AP510" s="5" t="s">
        <v>36</v>
      </c>
      <c r="AQ510" s="5" t="s">
        <v>37</v>
      </c>
      <c r="AR510" s="5" t="s">
        <v>38</v>
      </c>
      <c r="AS510" s="5" t="s">
        <v>39</v>
      </c>
      <c r="AT510" s="5" t="s">
        <v>40</v>
      </c>
      <c r="AU510" s="5" t="s">
        <v>41</v>
      </c>
      <c r="AV510" s="5" t="s">
        <v>42</v>
      </c>
      <c r="AW510" s="5" t="s">
        <v>43</v>
      </c>
      <c r="AX510" s="5" t="s">
        <v>44</v>
      </c>
      <c r="AY510" s="5" t="s">
        <v>45</v>
      </c>
      <c r="AZ510" s="5" t="s">
        <v>46</v>
      </c>
      <c r="BA510" s="5" t="s">
        <v>47</v>
      </c>
      <c r="BB510" s="5" t="s">
        <v>48</v>
      </c>
      <c r="BC510" s="5" t="s">
        <v>49</v>
      </c>
      <c r="BD510" s="5" t="s">
        <v>50</v>
      </c>
      <c r="BE510" s="5" t="s">
        <v>51</v>
      </c>
      <c r="BF510" s="5" t="s">
        <v>52</v>
      </c>
      <c r="BG510" s="5" t="s">
        <v>53</v>
      </c>
      <c r="BH510" s="5" t="s">
        <v>54</v>
      </c>
      <c r="BI510" s="5" t="s">
        <v>55</v>
      </c>
      <c r="BJ510" s="5" t="s">
        <v>56</v>
      </c>
      <c r="BK510" s="5" t="s">
        <v>57</v>
      </c>
      <c r="BL510" s="5" t="s">
        <v>58</v>
      </c>
      <c r="BM510" s="5" t="s">
        <v>59</v>
      </c>
      <c r="BN510" s="5" t="s">
        <v>60</v>
      </c>
      <c r="BO510" s="5" t="s">
        <v>61</v>
      </c>
      <c r="BP510" s="5" t="s">
        <v>62</v>
      </c>
      <c r="BQ510" s="5" t="s">
        <v>63</v>
      </c>
      <c r="BR510" s="5" t="s">
        <v>64</v>
      </c>
      <c r="BS510" s="5" t="s">
        <v>65</v>
      </c>
      <c r="BT510" s="5" t="s">
        <v>66</v>
      </c>
      <c r="BU510" s="5" t="s">
        <v>67</v>
      </c>
      <c r="BV510" s="5" t="s">
        <v>68</v>
      </c>
      <c r="BW510" s="5" t="s">
        <v>69</v>
      </c>
      <c r="BX510" s="5" t="s">
        <v>70</v>
      </c>
      <c r="BY510" s="5" t="s">
        <v>71</v>
      </c>
      <c r="BZ510" s="5" t="s">
        <v>72</v>
      </c>
      <c r="CA510" s="5" t="s">
        <v>73</v>
      </c>
      <c r="CB510" s="13"/>
      <c r="CC510" s="31"/>
    </row>
    <row r="511" spans="1:95" s="5" customFormat="1" ht="15.75" customHeight="1" x14ac:dyDescent="0.25">
      <c r="A511" s="41"/>
      <c r="B511" s="36"/>
      <c r="C511" s="36"/>
      <c r="D511" s="28" t="s">
        <v>1</v>
      </c>
      <c r="E511" s="28" t="s">
        <v>3</v>
      </c>
      <c r="F511" s="28" t="s">
        <v>1</v>
      </c>
      <c r="G511" s="28" t="s">
        <v>4</v>
      </c>
      <c r="H511" s="36"/>
      <c r="I511" s="38"/>
      <c r="W511" s="29" t="s">
        <v>22</v>
      </c>
      <c r="X511" s="29" t="s">
        <v>23</v>
      </c>
      <c r="Y511" s="29" t="s">
        <v>24</v>
      </c>
      <c r="Z511" s="29" t="s">
        <v>25</v>
      </c>
      <c r="AA511" s="29" t="s">
        <v>82</v>
      </c>
      <c r="AB511" s="29" t="s">
        <v>26</v>
      </c>
      <c r="AC511" s="29" t="s">
        <v>78</v>
      </c>
      <c r="AD511" s="29" t="s">
        <v>79</v>
      </c>
      <c r="AE511" s="29" t="s">
        <v>80</v>
      </c>
      <c r="AF511" s="29" t="s">
        <v>27</v>
      </c>
      <c r="AG511" s="29" t="s">
        <v>28</v>
      </c>
      <c r="AH511" s="29" t="s">
        <v>29</v>
      </c>
      <c r="AI511" s="30" t="s">
        <v>81</v>
      </c>
      <c r="CB511" s="13"/>
      <c r="CC511" s="32"/>
    </row>
    <row r="512" spans="1:95" s="5" customFormat="1" ht="15" x14ac:dyDescent="0.25">
      <c r="B512" s="17" t="s">
        <v>83</v>
      </c>
      <c r="C512" s="11"/>
      <c r="D512" s="11"/>
      <c r="E512" s="11"/>
      <c r="F512" s="11"/>
      <c r="G512" s="11"/>
      <c r="H512" s="11"/>
      <c r="I512" s="11"/>
      <c r="CC512" s="11"/>
    </row>
    <row r="513" spans="1:95" s="21" customFormat="1" ht="15" x14ac:dyDescent="0.25">
      <c r="A513" s="21" t="s">
        <v>311</v>
      </c>
      <c r="B513" s="22" t="s">
        <v>312</v>
      </c>
      <c r="C513" s="23" t="str">
        <f>"190"</f>
        <v>190</v>
      </c>
      <c r="D513" s="23">
        <v>4.6399999999999997</v>
      </c>
      <c r="E513" s="23">
        <v>3.58</v>
      </c>
      <c r="F513" s="23">
        <v>11.27</v>
      </c>
      <c r="G513" s="23">
        <v>0.27</v>
      </c>
      <c r="H513" s="23">
        <v>30.4</v>
      </c>
      <c r="I513" s="23">
        <v>240.25760473679995</v>
      </c>
      <c r="J513" s="21">
        <v>7.98</v>
      </c>
      <c r="K513" s="21">
        <v>0.25</v>
      </c>
      <c r="L513" s="21">
        <v>0</v>
      </c>
      <c r="M513" s="21">
        <v>0</v>
      </c>
      <c r="N513" s="21">
        <v>10.3</v>
      </c>
      <c r="O513" s="21">
        <v>19.329999999999998</v>
      </c>
      <c r="P513" s="21">
        <v>0.77</v>
      </c>
      <c r="Q513" s="21">
        <v>0</v>
      </c>
      <c r="R513" s="21">
        <v>0</v>
      </c>
      <c r="S513" s="21">
        <v>0.12</v>
      </c>
      <c r="T513" s="21">
        <v>1.96</v>
      </c>
      <c r="U513" s="21">
        <v>403.43</v>
      </c>
      <c r="V513" s="21">
        <v>208.04</v>
      </c>
      <c r="W513" s="21">
        <v>151.09</v>
      </c>
      <c r="X513" s="21">
        <v>29.6</v>
      </c>
      <c r="Y513" s="21">
        <v>144.30000000000001</v>
      </c>
      <c r="Z513" s="21">
        <v>0.44</v>
      </c>
      <c r="AA513" s="21">
        <v>82.65</v>
      </c>
      <c r="AB513" s="21">
        <v>48.41</v>
      </c>
      <c r="AC513" s="21">
        <v>93.17</v>
      </c>
      <c r="AD513" s="21">
        <v>0.21</v>
      </c>
      <c r="AE513" s="21">
        <v>0.06</v>
      </c>
      <c r="AF513" s="21">
        <v>0.19</v>
      </c>
      <c r="AG513" s="21">
        <v>0.47</v>
      </c>
      <c r="AH513" s="21">
        <v>1.95</v>
      </c>
      <c r="AI513" s="21">
        <v>0.65</v>
      </c>
      <c r="AJ513" s="21">
        <v>0</v>
      </c>
      <c r="AK513" s="21">
        <v>114.36</v>
      </c>
      <c r="AL513" s="21">
        <v>90.3</v>
      </c>
      <c r="AM513" s="21">
        <v>169.66</v>
      </c>
      <c r="AN513" s="21">
        <v>71.959999999999994</v>
      </c>
      <c r="AO513" s="21">
        <v>43.67</v>
      </c>
      <c r="AP513" s="21">
        <v>66.83</v>
      </c>
      <c r="AQ513" s="21">
        <v>29.27</v>
      </c>
      <c r="AR513" s="21">
        <v>101.05</v>
      </c>
      <c r="AS513" s="21">
        <v>105.98</v>
      </c>
      <c r="AT513" s="21">
        <v>137.34</v>
      </c>
      <c r="AU513" s="21">
        <v>147.29</v>
      </c>
      <c r="AV513" s="21">
        <v>47.41</v>
      </c>
      <c r="AW513" s="21">
        <v>86.66</v>
      </c>
      <c r="AX513" s="21">
        <v>328.19</v>
      </c>
      <c r="AY513" s="21">
        <v>0</v>
      </c>
      <c r="AZ513" s="21">
        <v>90.79</v>
      </c>
      <c r="BA513" s="21">
        <v>91.19</v>
      </c>
      <c r="BB513" s="21">
        <v>79.75</v>
      </c>
      <c r="BC513" s="21">
        <v>37.06</v>
      </c>
      <c r="BD513" s="21">
        <v>0.37</v>
      </c>
      <c r="BE513" s="21">
        <v>0.08</v>
      </c>
      <c r="BF513" s="21">
        <v>7.0000000000000007E-2</v>
      </c>
      <c r="BG513" s="21">
        <v>0.19</v>
      </c>
      <c r="BH513" s="21">
        <v>0.24</v>
      </c>
      <c r="BI513" s="21">
        <v>0.77</v>
      </c>
      <c r="BJ513" s="21">
        <v>0</v>
      </c>
      <c r="BK513" s="21">
        <v>2.46</v>
      </c>
      <c r="BL513" s="21">
        <v>0</v>
      </c>
      <c r="BM513" s="21">
        <v>0.75</v>
      </c>
      <c r="BN513" s="21">
        <v>0</v>
      </c>
      <c r="BO513" s="21">
        <v>0</v>
      </c>
      <c r="BP513" s="21">
        <v>0</v>
      </c>
      <c r="BQ513" s="21">
        <v>0.08</v>
      </c>
      <c r="BR513" s="21">
        <v>0.28000000000000003</v>
      </c>
      <c r="BS513" s="21">
        <v>2.31</v>
      </c>
      <c r="BT513" s="21">
        <v>0</v>
      </c>
      <c r="BU513" s="21">
        <v>0</v>
      </c>
      <c r="BV513" s="21">
        <v>0.13</v>
      </c>
      <c r="BW513" s="21">
        <v>0.01</v>
      </c>
      <c r="BX513" s="21">
        <v>0</v>
      </c>
      <c r="BY513" s="21">
        <v>0</v>
      </c>
      <c r="BZ513" s="21">
        <v>0</v>
      </c>
      <c r="CA513" s="21">
        <v>0</v>
      </c>
      <c r="CB513" s="21">
        <v>149.09</v>
      </c>
      <c r="CC513" s="23"/>
      <c r="CE513" s="21">
        <v>90.72</v>
      </c>
      <c r="CG513" s="21">
        <v>0</v>
      </c>
      <c r="CH513" s="21">
        <v>0</v>
      </c>
      <c r="CI513" s="21">
        <v>0</v>
      </c>
      <c r="CJ513" s="21">
        <v>0</v>
      </c>
      <c r="CK513" s="21">
        <v>0</v>
      </c>
      <c r="CL513" s="21">
        <v>0</v>
      </c>
      <c r="CM513" s="21">
        <v>0</v>
      </c>
      <c r="CN513" s="21">
        <v>0</v>
      </c>
      <c r="CO513" s="21">
        <v>0</v>
      </c>
      <c r="CP513" s="21">
        <v>4.5</v>
      </c>
      <c r="CQ513" s="21">
        <v>0.9</v>
      </c>
    </row>
    <row r="514" spans="1:95" s="21" customFormat="1" ht="15" x14ac:dyDescent="0.25">
      <c r="A514" s="21" t="s">
        <v>100</v>
      </c>
      <c r="B514" s="22" t="s">
        <v>84</v>
      </c>
      <c r="C514" s="23" t="str">
        <f>"5"</f>
        <v>5</v>
      </c>
      <c r="D514" s="23">
        <v>0.03</v>
      </c>
      <c r="E514" s="23">
        <v>0.03</v>
      </c>
      <c r="F514" s="23">
        <v>3.63</v>
      </c>
      <c r="G514" s="23">
        <v>0</v>
      </c>
      <c r="H514" s="23">
        <v>0.04</v>
      </c>
      <c r="I514" s="23">
        <v>32.877000000000002</v>
      </c>
      <c r="J514" s="21">
        <v>2.68</v>
      </c>
      <c r="K514" s="21">
        <v>0.13</v>
      </c>
      <c r="L514" s="21">
        <v>0</v>
      </c>
      <c r="M514" s="21">
        <v>0</v>
      </c>
      <c r="N514" s="21">
        <v>0.04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0.01</v>
      </c>
      <c r="U514" s="21">
        <v>0.35</v>
      </c>
      <c r="V514" s="21">
        <v>0.75</v>
      </c>
      <c r="W514" s="21">
        <v>0.6</v>
      </c>
      <c r="X514" s="21">
        <v>0</v>
      </c>
      <c r="Y514" s="21">
        <v>0.95</v>
      </c>
      <c r="Z514" s="21">
        <v>0.01</v>
      </c>
      <c r="AA514" s="21">
        <v>29.5</v>
      </c>
      <c r="AB514" s="21">
        <v>19</v>
      </c>
      <c r="AC514" s="21">
        <v>32.65</v>
      </c>
      <c r="AD514" s="21">
        <v>0.05</v>
      </c>
      <c r="AE514" s="21">
        <v>0</v>
      </c>
      <c r="AF514" s="21">
        <v>0.01</v>
      </c>
      <c r="AG514" s="21">
        <v>0</v>
      </c>
      <c r="AH514" s="21">
        <v>0.01</v>
      </c>
      <c r="AI514" s="21">
        <v>0</v>
      </c>
      <c r="AJ514" s="21">
        <v>0</v>
      </c>
      <c r="AK514" s="21">
        <v>1.3</v>
      </c>
      <c r="AL514" s="21">
        <v>1.25</v>
      </c>
      <c r="AM514" s="21">
        <v>2.35</v>
      </c>
      <c r="AN514" s="21">
        <v>1.4</v>
      </c>
      <c r="AO514" s="21">
        <v>0.55000000000000004</v>
      </c>
      <c r="AP514" s="21">
        <v>1.5</v>
      </c>
      <c r="AQ514" s="21">
        <v>1.35</v>
      </c>
      <c r="AR514" s="21">
        <v>1.3</v>
      </c>
      <c r="AS514" s="21">
        <v>1.1000000000000001</v>
      </c>
      <c r="AT514" s="21">
        <v>0.8</v>
      </c>
      <c r="AU514" s="21">
        <v>1.8</v>
      </c>
      <c r="AV514" s="21">
        <v>1.1000000000000001</v>
      </c>
      <c r="AW514" s="21">
        <v>0.75</v>
      </c>
      <c r="AX514" s="21">
        <v>4.45</v>
      </c>
      <c r="AY514" s="21">
        <v>0</v>
      </c>
      <c r="AZ514" s="21">
        <v>1.5</v>
      </c>
      <c r="BA514" s="21">
        <v>1.7</v>
      </c>
      <c r="BB514" s="21">
        <v>1.3</v>
      </c>
      <c r="BC514" s="21">
        <v>0.3</v>
      </c>
      <c r="BD514" s="21">
        <v>0.19</v>
      </c>
      <c r="BE514" s="21">
        <v>0.04</v>
      </c>
      <c r="BF514" s="21">
        <v>0.04</v>
      </c>
      <c r="BG514" s="21">
        <v>0.09</v>
      </c>
      <c r="BH514" s="21">
        <v>0.12</v>
      </c>
      <c r="BI514" s="21">
        <v>0.39</v>
      </c>
      <c r="BJ514" s="21">
        <v>0</v>
      </c>
      <c r="BK514" s="21">
        <v>1.23</v>
      </c>
      <c r="BL514" s="21">
        <v>0</v>
      </c>
      <c r="BM514" s="21">
        <v>0.38</v>
      </c>
      <c r="BN514" s="21">
        <v>0</v>
      </c>
      <c r="BO514" s="21">
        <v>0</v>
      </c>
      <c r="BP514" s="21">
        <v>0</v>
      </c>
      <c r="BQ514" s="21">
        <v>0.04</v>
      </c>
      <c r="BR514" s="21">
        <v>0.14000000000000001</v>
      </c>
      <c r="BS514" s="21">
        <v>1.1399999999999999</v>
      </c>
      <c r="BT514" s="21">
        <v>0</v>
      </c>
      <c r="BU514" s="21">
        <v>0</v>
      </c>
      <c r="BV514" s="21">
        <v>0.04</v>
      </c>
      <c r="BW514" s="21">
        <v>0</v>
      </c>
      <c r="BX514" s="21">
        <v>0</v>
      </c>
      <c r="BY514" s="21">
        <v>0</v>
      </c>
      <c r="BZ514" s="21">
        <v>0</v>
      </c>
      <c r="CA514" s="21">
        <v>0</v>
      </c>
      <c r="CB514" s="21">
        <v>0.8</v>
      </c>
      <c r="CC514" s="23"/>
      <c r="CE514" s="21">
        <v>32.67</v>
      </c>
      <c r="CG514" s="21">
        <v>0</v>
      </c>
      <c r="CH514" s="21">
        <v>0</v>
      </c>
      <c r="CI514" s="21">
        <v>0</v>
      </c>
      <c r="CJ514" s="21">
        <v>0</v>
      </c>
      <c r="CK514" s="21">
        <v>0</v>
      </c>
      <c r="CL514" s="21">
        <v>0</v>
      </c>
      <c r="CM514" s="21">
        <v>0</v>
      </c>
      <c r="CN514" s="21">
        <v>0</v>
      </c>
      <c r="CO514" s="21">
        <v>0</v>
      </c>
      <c r="CP514" s="21">
        <v>0</v>
      </c>
      <c r="CQ514" s="21">
        <v>0</v>
      </c>
    </row>
    <row r="515" spans="1:95" s="21" customFormat="1" ht="15" x14ac:dyDescent="0.25">
      <c r="A515" s="21" t="s">
        <v>101</v>
      </c>
      <c r="B515" s="22" t="s">
        <v>85</v>
      </c>
      <c r="C515" s="23" t="str">
        <f>"10"</f>
        <v>10</v>
      </c>
      <c r="D515" s="23">
        <v>2.63</v>
      </c>
      <c r="E515" s="23">
        <v>2.63</v>
      </c>
      <c r="F515" s="23">
        <v>2.66</v>
      </c>
      <c r="G515" s="23">
        <v>0</v>
      </c>
      <c r="H515" s="23">
        <v>0</v>
      </c>
      <c r="I515" s="23">
        <v>35.06</v>
      </c>
      <c r="J515" s="21">
        <v>1.53</v>
      </c>
      <c r="K515" s="21">
        <v>0</v>
      </c>
      <c r="L515" s="21">
        <v>1.53</v>
      </c>
      <c r="M515" s="21">
        <v>0</v>
      </c>
      <c r="N515" s="21">
        <v>0</v>
      </c>
      <c r="O515" s="21">
        <v>0</v>
      </c>
      <c r="P515" s="21">
        <v>0</v>
      </c>
      <c r="Q515" s="21">
        <v>0</v>
      </c>
      <c r="R515" s="21">
        <v>0</v>
      </c>
      <c r="S515" s="21">
        <v>0.2</v>
      </c>
      <c r="T515" s="21">
        <v>0.43</v>
      </c>
      <c r="U515" s="21">
        <v>0</v>
      </c>
      <c r="V515" s="21">
        <v>10</v>
      </c>
      <c r="W515" s="21">
        <v>100</v>
      </c>
      <c r="X515" s="21">
        <v>5.5</v>
      </c>
      <c r="Y515" s="21">
        <v>60</v>
      </c>
      <c r="Z515" s="21">
        <v>7.0000000000000007E-2</v>
      </c>
      <c r="AA515" s="21">
        <v>21</v>
      </c>
      <c r="AB515" s="21">
        <v>17</v>
      </c>
      <c r="AC515" s="21">
        <v>23.8</v>
      </c>
      <c r="AD515" s="21">
        <v>0.04</v>
      </c>
      <c r="AE515" s="21">
        <v>0</v>
      </c>
      <c r="AF515" s="21">
        <v>0.04</v>
      </c>
      <c r="AG515" s="21">
        <v>0.02</v>
      </c>
      <c r="AH515" s="21">
        <v>0.68</v>
      </c>
      <c r="AI515" s="21">
        <v>7.0000000000000007E-2</v>
      </c>
      <c r="AJ515" s="21">
        <v>0</v>
      </c>
      <c r="AK515" s="21">
        <v>157</v>
      </c>
      <c r="AL515" s="21">
        <v>117</v>
      </c>
      <c r="AM515" s="21">
        <v>230</v>
      </c>
      <c r="AN515" s="21">
        <v>158</v>
      </c>
      <c r="AO515" s="21">
        <v>56</v>
      </c>
      <c r="AP515" s="21">
        <v>95</v>
      </c>
      <c r="AQ515" s="21">
        <v>70</v>
      </c>
      <c r="AR515" s="21">
        <v>134</v>
      </c>
      <c r="AS515" s="21">
        <v>76</v>
      </c>
      <c r="AT515" s="21">
        <v>87</v>
      </c>
      <c r="AU515" s="21">
        <v>156</v>
      </c>
      <c r="AV515" s="21">
        <v>70</v>
      </c>
      <c r="AW515" s="21">
        <v>51</v>
      </c>
      <c r="AX515" s="21">
        <v>517</v>
      </c>
      <c r="AY515" s="21">
        <v>0</v>
      </c>
      <c r="AZ515" s="21">
        <v>273</v>
      </c>
      <c r="BA515" s="21">
        <v>129</v>
      </c>
      <c r="BB515" s="21">
        <v>139</v>
      </c>
      <c r="BC515" s="21">
        <v>21.5</v>
      </c>
      <c r="BD515" s="21">
        <v>0</v>
      </c>
      <c r="BE515" s="21">
        <v>0.01</v>
      </c>
      <c r="BF515" s="21">
        <v>0.04</v>
      </c>
      <c r="BG515" s="21">
        <v>0.11</v>
      </c>
      <c r="BH515" s="21">
        <v>0.13</v>
      </c>
      <c r="BI515" s="21">
        <v>0.33</v>
      </c>
      <c r="BJ515" s="21">
        <v>0.04</v>
      </c>
      <c r="BK515" s="21">
        <v>0.7</v>
      </c>
      <c r="BL515" s="21">
        <v>0.01</v>
      </c>
      <c r="BM515" s="21">
        <v>0.16</v>
      </c>
      <c r="BN515" s="21">
        <v>0.01</v>
      </c>
      <c r="BO515" s="21">
        <v>0</v>
      </c>
      <c r="BP515" s="21">
        <v>0</v>
      </c>
      <c r="BQ515" s="21">
        <v>0</v>
      </c>
      <c r="BR515" s="21">
        <v>7.0000000000000007E-2</v>
      </c>
      <c r="BS515" s="21">
        <v>0.52</v>
      </c>
      <c r="BT515" s="21">
        <v>0</v>
      </c>
      <c r="BU515" s="21">
        <v>0</v>
      </c>
      <c r="BV515" s="21">
        <v>7.0000000000000007E-2</v>
      </c>
      <c r="BW515" s="21">
        <v>0</v>
      </c>
      <c r="BX515" s="21">
        <v>0</v>
      </c>
      <c r="BY515" s="21">
        <v>0</v>
      </c>
      <c r="BZ515" s="21">
        <v>0</v>
      </c>
      <c r="CA515" s="21">
        <v>0</v>
      </c>
      <c r="CB515" s="21">
        <v>4.08</v>
      </c>
      <c r="CC515" s="23"/>
      <c r="CE515" s="21">
        <v>23.83</v>
      </c>
      <c r="CG515" s="21">
        <v>0</v>
      </c>
      <c r="CH515" s="21">
        <v>0</v>
      </c>
      <c r="CI515" s="21">
        <v>0</v>
      </c>
      <c r="CJ515" s="21">
        <v>0</v>
      </c>
      <c r="CK515" s="21">
        <v>0</v>
      </c>
      <c r="CL515" s="21">
        <v>0</v>
      </c>
      <c r="CM515" s="21">
        <v>0</v>
      </c>
      <c r="CN515" s="21">
        <v>0</v>
      </c>
      <c r="CO515" s="21">
        <v>0</v>
      </c>
      <c r="CP515" s="21">
        <v>0</v>
      </c>
      <c r="CQ515" s="21">
        <v>0</v>
      </c>
    </row>
    <row r="516" spans="1:95" s="21" customFormat="1" ht="15" x14ac:dyDescent="0.25">
      <c r="A516" s="21" t="s">
        <v>103</v>
      </c>
      <c r="B516" s="22" t="s">
        <v>117</v>
      </c>
      <c r="C516" s="23" t="str">
        <f>"180"</f>
        <v>180</v>
      </c>
      <c r="D516" s="23">
        <v>2.66</v>
      </c>
      <c r="E516" s="23">
        <v>2.61</v>
      </c>
      <c r="F516" s="23">
        <v>1.98</v>
      </c>
      <c r="G516" s="23">
        <v>0</v>
      </c>
      <c r="H516" s="23">
        <v>14.44</v>
      </c>
      <c r="I516" s="23">
        <v>83.577621600000001</v>
      </c>
      <c r="J516" s="21">
        <v>1.53</v>
      </c>
      <c r="K516" s="21">
        <v>0</v>
      </c>
      <c r="L516" s="21">
        <v>0</v>
      </c>
      <c r="M516" s="21">
        <v>0</v>
      </c>
      <c r="N516" s="21">
        <v>14.44</v>
      </c>
      <c r="O516" s="21">
        <v>0</v>
      </c>
      <c r="P516" s="21">
        <v>0</v>
      </c>
      <c r="Q516" s="21">
        <v>0</v>
      </c>
      <c r="R516" s="21">
        <v>0</v>
      </c>
      <c r="S516" s="21">
        <v>0.09</v>
      </c>
      <c r="T516" s="21">
        <v>0.64</v>
      </c>
      <c r="U516" s="21">
        <v>45.09</v>
      </c>
      <c r="V516" s="21">
        <v>115.87</v>
      </c>
      <c r="W516" s="21">
        <v>95.28</v>
      </c>
      <c r="X516" s="21">
        <v>10.96</v>
      </c>
      <c r="Y516" s="21">
        <v>70.47</v>
      </c>
      <c r="Z516" s="21">
        <v>0.1</v>
      </c>
      <c r="AA516" s="21">
        <v>10.8</v>
      </c>
      <c r="AB516" s="21">
        <v>7.2</v>
      </c>
      <c r="AC516" s="21">
        <v>19.8</v>
      </c>
      <c r="AD516" s="21">
        <v>0</v>
      </c>
      <c r="AE516" s="21">
        <v>0.03</v>
      </c>
      <c r="AF516" s="21">
        <v>0.11</v>
      </c>
      <c r="AG516" s="21">
        <v>0.09</v>
      </c>
      <c r="AH516" s="21">
        <v>0.72</v>
      </c>
      <c r="AI516" s="21">
        <v>0.47</v>
      </c>
      <c r="AJ516" s="21">
        <v>0</v>
      </c>
      <c r="AK516" s="21">
        <v>0</v>
      </c>
      <c r="AL516" s="21">
        <v>0</v>
      </c>
      <c r="AM516" s="21">
        <v>0</v>
      </c>
      <c r="AN516" s="21">
        <v>0</v>
      </c>
      <c r="AO516" s="21">
        <v>0</v>
      </c>
      <c r="AP516" s="21">
        <v>0</v>
      </c>
      <c r="AQ516" s="21">
        <v>0</v>
      </c>
      <c r="AR516" s="21">
        <v>0</v>
      </c>
      <c r="AS516" s="21">
        <v>0</v>
      </c>
      <c r="AT516" s="21">
        <v>0</v>
      </c>
      <c r="AU516" s="21">
        <v>0</v>
      </c>
      <c r="AV516" s="21">
        <v>0</v>
      </c>
      <c r="AW516" s="21">
        <v>0</v>
      </c>
      <c r="AX516" s="21">
        <v>0</v>
      </c>
      <c r="AY516" s="21">
        <v>0</v>
      </c>
      <c r="AZ516" s="21">
        <v>0</v>
      </c>
      <c r="BA516" s="21">
        <v>0</v>
      </c>
      <c r="BB516" s="21">
        <v>0</v>
      </c>
      <c r="BC516" s="21">
        <v>0</v>
      </c>
      <c r="BD516" s="21">
        <v>0</v>
      </c>
      <c r="BE516" s="21">
        <v>0</v>
      </c>
      <c r="BF516" s="21">
        <v>0</v>
      </c>
      <c r="BG516" s="21">
        <v>0</v>
      </c>
      <c r="BH516" s="21">
        <v>0</v>
      </c>
      <c r="BI516" s="21">
        <v>0</v>
      </c>
      <c r="BJ516" s="21">
        <v>0</v>
      </c>
      <c r="BK516" s="21">
        <v>0</v>
      </c>
      <c r="BL516" s="21">
        <v>0</v>
      </c>
      <c r="BM516" s="21">
        <v>0</v>
      </c>
      <c r="BN516" s="21">
        <v>0</v>
      </c>
      <c r="BO516" s="21">
        <v>0</v>
      </c>
      <c r="BP516" s="21">
        <v>0</v>
      </c>
      <c r="BQ516" s="21">
        <v>0</v>
      </c>
      <c r="BR516" s="21">
        <v>0</v>
      </c>
      <c r="BS516" s="21">
        <v>0</v>
      </c>
      <c r="BT516" s="21">
        <v>0</v>
      </c>
      <c r="BU516" s="21">
        <v>0</v>
      </c>
      <c r="BV516" s="21">
        <v>0</v>
      </c>
      <c r="BW516" s="21">
        <v>0</v>
      </c>
      <c r="BX516" s="21">
        <v>0</v>
      </c>
      <c r="BY516" s="21">
        <v>0</v>
      </c>
      <c r="BZ516" s="21">
        <v>0</v>
      </c>
      <c r="CA516" s="21">
        <v>0</v>
      </c>
      <c r="CB516" s="21">
        <v>179.11</v>
      </c>
      <c r="CC516" s="23"/>
      <c r="CE516" s="21">
        <v>12</v>
      </c>
      <c r="CG516" s="21">
        <v>0</v>
      </c>
      <c r="CH516" s="21">
        <v>0</v>
      </c>
      <c r="CI516" s="21">
        <v>0</v>
      </c>
      <c r="CJ516" s="21">
        <v>0</v>
      </c>
      <c r="CK516" s="21">
        <v>0</v>
      </c>
      <c r="CL516" s="21">
        <v>0</v>
      </c>
      <c r="CM516" s="21">
        <v>0</v>
      </c>
      <c r="CN516" s="21">
        <v>0</v>
      </c>
      <c r="CO516" s="21">
        <v>0</v>
      </c>
      <c r="CP516" s="21">
        <v>8.1</v>
      </c>
      <c r="CQ516" s="21">
        <v>0</v>
      </c>
    </row>
    <row r="517" spans="1:95" s="21" customFormat="1" ht="15" x14ac:dyDescent="0.25">
      <c r="A517" s="21" t="s">
        <v>104</v>
      </c>
      <c r="B517" s="22" t="s">
        <v>129</v>
      </c>
      <c r="C517" s="23" t="str">
        <f>"20"</f>
        <v>20</v>
      </c>
      <c r="D517" s="23">
        <v>0.56000000000000005</v>
      </c>
      <c r="E517" s="23">
        <v>0</v>
      </c>
      <c r="F517" s="23">
        <v>0.03</v>
      </c>
      <c r="G517" s="23">
        <v>0</v>
      </c>
      <c r="H517" s="23">
        <v>7.37</v>
      </c>
      <c r="I517" s="23">
        <v>32.206399999999995</v>
      </c>
      <c r="J517" s="21">
        <v>0.04</v>
      </c>
      <c r="K517" s="21">
        <v>0</v>
      </c>
      <c r="L517" s="21">
        <v>0</v>
      </c>
      <c r="M517" s="21">
        <v>0</v>
      </c>
      <c r="N517" s="21">
        <v>0.13</v>
      </c>
      <c r="O517" s="21">
        <v>6.92</v>
      </c>
      <c r="P517" s="21">
        <v>0.32</v>
      </c>
      <c r="Q517" s="21">
        <v>0</v>
      </c>
      <c r="R517" s="21">
        <v>0</v>
      </c>
      <c r="S517" s="21">
        <v>0.06</v>
      </c>
      <c r="T517" s="21">
        <v>0.34</v>
      </c>
      <c r="U517" s="21">
        <v>99.8</v>
      </c>
      <c r="V517" s="21">
        <v>18.600000000000001</v>
      </c>
      <c r="W517" s="21">
        <v>4</v>
      </c>
      <c r="X517" s="21">
        <v>2.8</v>
      </c>
      <c r="Y517" s="21">
        <v>13</v>
      </c>
      <c r="Z517" s="21">
        <v>0.22</v>
      </c>
      <c r="AA517" s="21">
        <v>0</v>
      </c>
      <c r="AB517" s="21">
        <v>0</v>
      </c>
      <c r="AC517" s="21">
        <v>0</v>
      </c>
      <c r="AD517" s="21">
        <v>0.22</v>
      </c>
      <c r="AE517" s="21">
        <v>0.02</v>
      </c>
      <c r="AF517" s="21">
        <v>0.01</v>
      </c>
      <c r="AG517" s="21">
        <v>0.18</v>
      </c>
      <c r="AH517" s="21">
        <v>0.44</v>
      </c>
      <c r="AI517" s="21">
        <v>0</v>
      </c>
      <c r="AJ517" s="21">
        <v>0</v>
      </c>
      <c r="AK517" s="21">
        <v>69.599999999999994</v>
      </c>
      <c r="AL517" s="21">
        <v>63.6</v>
      </c>
      <c r="AM517" s="21">
        <v>118.8</v>
      </c>
      <c r="AN517" s="21">
        <v>37.799999999999997</v>
      </c>
      <c r="AO517" s="21">
        <v>22.8</v>
      </c>
      <c r="AP517" s="21">
        <v>46.2</v>
      </c>
      <c r="AQ517" s="21">
        <v>14.8</v>
      </c>
      <c r="AR517" s="21">
        <v>73.599999999999994</v>
      </c>
      <c r="AS517" s="21">
        <v>48.6</v>
      </c>
      <c r="AT517" s="21">
        <v>59</v>
      </c>
      <c r="AU517" s="21">
        <v>50.4</v>
      </c>
      <c r="AV517" s="21">
        <v>29.6</v>
      </c>
      <c r="AW517" s="21">
        <v>51.6</v>
      </c>
      <c r="AX517" s="21">
        <v>450.8</v>
      </c>
      <c r="AY517" s="21">
        <v>0</v>
      </c>
      <c r="AZ517" s="21">
        <v>141.80000000000001</v>
      </c>
      <c r="BA517" s="21">
        <v>73.599999999999994</v>
      </c>
      <c r="BB517" s="21">
        <v>37.4</v>
      </c>
      <c r="BC517" s="21">
        <v>29.4</v>
      </c>
      <c r="BD517" s="21">
        <v>0</v>
      </c>
      <c r="BE517" s="21">
        <v>0</v>
      </c>
      <c r="BF517" s="21">
        <v>0</v>
      </c>
      <c r="BG517" s="21">
        <v>0</v>
      </c>
      <c r="BH517" s="21">
        <v>0</v>
      </c>
      <c r="BI517" s="21">
        <v>0.02</v>
      </c>
      <c r="BJ517" s="21">
        <v>0</v>
      </c>
      <c r="BK517" s="21">
        <v>0</v>
      </c>
      <c r="BL517" s="21">
        <v>0</v>
      </c>
      <c r="BM517" s="21">
        <v>0</v>
      </c>
      <c r="BN517" s="21">
        <v>0.02</v>
      </c>
      <c r="BO517" s="21">
        <v>0</v>
      </c>
      <c r="BP517" s="21">
        <v>0</v>
      </c>
      <c r="BQ517" s="21">
        <v>0</v>
      </c>
      <c r="BR517" s="21">
        <v>0</v>
      </c>
      <c r="BS517" s="21">
        <v>0.02</v>
      </c>
      <c r="BT517" s="21">
        <v>0</v>
      </c>
      <c r="BU517" s="21">
        <v>0</v>
      </c>
      <c r="BV517" s="21">
        <v>7.0000000000000007E-2</v>
      </c>
      <c r="BW517" s="21">
        <v>0</v>
      </c>
      <c r="BX517" s="21">
        <v>0</v>
      </c>
      <c r="BY517" s="21">
        <v>0</v>
      </c>
      <c r="BZ517" s="21">
        <v>0</v>
      </c>
      <c r="CA517" s="21">
        <v>0</v>
      </c>
      <c r="CB517" s="21">
        <v>7.56</v>
      </c>
      <c r="CC517" s="23"/>
      <c r="CE517" s="21">
        <v>0</v>
      </c>
      <c r="CG517" s="21">
        <v>0</v>
      </c>
      <c r="CH517" s="21">
        <v>0</v>
      </c>
      <c r="CI517" s="21">
        <v>0</v>
      </c>
      <c r="CJ517" s="21">
        <v>0</v>
      </c>
      <c r="CK517" s="21">
        <v>0</v>
      </c>
      <c r="CL517" s="21">
        <v>0</v>
      </c>
      <c r="CM517" s="21">
        <v>0</v>
      </c>
      <c r="CN517" s="21">
        <v>0</v>
      </c>
      <c r="CO517" s="21">
        <v>0</v>
      </c>
      <c r="CP517" s="21">
        <v>0</v>
      </c>
      <c r="CQ517" s="21">
        <v>0</v>
      </c>
    </row>
    <row r="518" spans="1:95" s="18" customFormat="1" ht="15" x14ac:dyDescent="0.25">
      <c r="B518" s="19" t="s">
        <v>137</v>
      </c>
      <c r="C518" s="20" t="str">
        <f>"100"</f>
        <v>100</v>
      </c>
      <c r="D518" s="20">
        <v>0.36</v>
      </c>
      <c r="E518" s="20">
        <v>0</v>
      </c>
      <c r="F518" s="20">
        <v>0.3</v>
      </c>
      <c r="G518" s="20">
        <v>0.3</v>
      </c>
      <c r="H518" s="20">
        <v>11.6</v>
      </c>
      <c r="I518" s="20">
        <v>47.62</v>
      </c>
      <c r="J518" s="18">
        <v>0.1</v>
      </c>
      <c r="K518" s="18">
        <v>0</v>
      </c>
      <c r="L518" s="18">
        <v>0</v>
      </c>
      <c r="M518" s="18">
        <v>0</v>
      </c>
      <c r="N518" s="18">
        <v>9</v>
      </c>
      <c r="O518" s="18">
        <v>0.8</v>
      </c>
      <c r="P518" s="18">
        <v>1.8</v>
      </c>
      <c r="Q518" s="18">
        <v>0</v>
      </c>
      <c r="R518" s="18">
        <v>0</v>
      </c>
      <c r="S518" s="18">
        <v>0.8</v>
      </c>
      <c r="T518" s="18">
        <v>0.5</v>
      </c>
      <c r="U518" s="18">
        <v>15.6</v>
      </c>
      <c r="V518" s="18">
        <v>152.9</v>
      </c>
      <c r="W518" s="18">
        <v>12.8</v>
      </c>
      <c r="X518" s="18">
        <v>6.75</v>
      </c>
      <c r="Y518" s="18">
        <v>7.7</v>
      </c>
      <c r="Z518" s="18">
        <v>1.76</v>
      </c>
      <c r="AA518" s="18">
        <v>0</v>
      </c>
      <c r="AB518" s="18">
        <v>30</v>
      </c>
      <c r="AC518" s="18">
        <v>5</v>
      </c>
      <c r="AD518" s="18">
        <v>0.2</v>
      </c>
      <c r="AE518" s="18">
        <v>0.02</v>
      </c>
      <c r="AF518" s="18">
        <v>0.01</v>
      </c>
      <c r="AG518" s="18">
        <v>0.24</v>
      </c>
      <c r="AH518" s="18">
        <v>0.4</v>
      </c>
      <c r="AI518" s="18">
        <v>3</v>
      </c>
      <c r="AJ518" s="18">
        <v>0</v>
      </c>
      <c r="AK518" s="18">
        <v>10.8</v>
      </c>
      <c r="AL518" s="18">
        <v>11.7</v>
      </c>
      <c r="AM518" s="18">
        <v>17.100000000000001</v>
      </c>
      <c r="AN518" s="18">
        <v>16.2</v>
      </c>
      <c r="AO518" s="18">
        <v>2.7</v>
      </c>
      <c r="AP518" s="18">
        <v>9.9</v>
      </c>
      <c r="AQ518" s="18">
        <v>2.7</v>
      </c>
      <c r="AR518" s="18">
        <v>8.1</v>
      </c>
      <c r="AS518" s="18">
        <v>15.3</v>
      </c>
      <c r="AT518" s="18">
        <v>9</v>
      </c>
      <c r="AU518" s="18">
        <v>70.2</v>
      </c>
      <c r="AV518" s="18">
        <v>6.3</v>
      </c>
      <c r="AW518" s="18">
        <v>12.6</v>
      </c>
      <c r="AX518" s="18">
        <v>37.799999999999997</v>
      </c>
      <c r="AY518" s="18">
        <v>0</v>
      </c>
      <c r="AZ518" s="18">
        <v>11.7</v>
      </c>
      <c r="BA518" s="18">
        <v>14.4</v>
      </c>
      <c r="BB518" s="18">
        <v>5.4</v>
      </c>
      <c r="BC518" s="18">
        <v>4.5</v>
      </c>
      <c r="BD518" s="18">
        <v>0</v>
      </c>
      <c r="BE518" s="18">
        <v>0</v>
      </c>
      <c r="BF518" s="18">
        <v>0</v>
      </c>
      <c r="BG518" s="18">
        <v>0</v>
      </c>
      <c r="BH518" s="18">
        <v>0</v>
      </c>
      <c r="BI518" s="18">
        <v>0</v>
      </c>
      <c r="BJ518" s="18">
        <v>0</v>
      </c>
      <c r="BK518" s="18">
        <v>0</v>
      </c>
      <c r="BL518" s="18">
        <v>0</v>
      </c>
      <c r="BM518" s="18">
        <v>0</v>
      </c>
      <c r="BN518" s="18">
        <v>0</v>
      </c>
      <c r="BO518" s="18">
        <v>0</v>
      </c>
      <c r="BP518" s="18">
        <v>0</v>
      </c>
      <c r="BQ518" s="18">
        <v>0</v>
      </c>
      <c r="BR518" s="18">
        <v>0</v>
      </c>
      <c r="BS518" s="18">
        <v>0</v>
      </c>
      <c r="BT518" s="18">
        <v>0</v>
      </c>
      <c r="BU518" s="18">
        <v>0</v>
      </c>
      <c r="BV518" s="18">
        <v>0</v>
      </c>
      <c r="BW518" s="18">
        <v>0</v>
      </c>
      <c r="BX518" s="18">
        <v>0</v>
      </c>
      <c r="BY518" s="18">
        <v>0</v>
      </c>
      <c r="BZ518" s="18">
        <v>0</v>
      </c>
      <c r="CA518" s="18">
        <v>0</v>
      </c>
      <c r="CB518" s="18">
        <v>86.3</v>
      </c>
      <c r="CC518" s="20"/>
      <c r="CE518" s="18">
        <v>5</v>
      </c>
      <c r="CG518" s="18">
        <v>0</v>
      </c>
      <c r="CH518" s="18">
        <v>0</v>
      </c>
      <c r="CI518" s="18">
        <v>0</v>
      </c>
      <c r="CJ518" s="18">
        <v>0</v>
      </c>
      <c r="CK518" s="18">
        <v>0</v>
      </c>
      <c r="CL518" s="18">
        <v>0</v>
      </c>
      <c r="CM518" s="18">
        <v>0</v>
      </c>
      <c r="CN518" s="18">
        <v>0</v>
      </c>
      <c r="CO518" s="18">
        <v>0</v>
      </c>
      <c r="CP518" s="18">
        <v>0</v>
      </c>
      <c r="CQ518" s="18">
        <v>0</v>
      </c>
    </row>
    <row r="519" spans="1:95" s="26" customFormat="1" ht="14.25" x14ac:dyDescent="0.2">
      <c r="B519" s="24" t="s">
        <v>86</v>
      </c>
      <c r="C519" s="25"/>
      <c r="D519" s="25">
        <v>10.87</v>
      </c>
      <c r="E519" s="25">
        <v>8.84</v>
      </c>
      <c r="F519" s="25">
        <v>19.86</v>
      </c>
      <c r="G519" s="25">
        <v>0.56999999999999995</v>
      </c>
      <c r="H519" s="25">
        <v>63.85</v>
      </c>
      <c r="I519" s="25">
        <v>471.6</v>
      </c>
      <c r="J519" s="26">
        <v>13.86</v>
      </c>
      <c r="K519" s="26">
        <v>0.38</v>
      </c>
      <c r="L519" s="26">
        <v>1.53</v>
      </c>
      <c r="M519" s="26">
        <v>0</v>
      </c>
      <c r="N519" s="26">
        <v>33.9</v>
      </c>
      <c r="O519" s="26">
        <v>27.05</v>
      </c>
      <c r="P519" s="26">
        <v>2.89</v>
      </c>
      <c r="Q519" s="26">
        <v>0</v>
      </c>
      <c r="R519" s="26">
        <v>0</v>
      </c>
      <c r="S519" s="26">
        <v>1.27</v>
      </c>
      <c r="T519" s="26">
        <v>3.88</v>
      </c>
      <c r="U519" s="26">
        <v>564.27</v>
      </c>
      <c r="V519" s="26">
        <v>506.16</v>
      </c>
      <c r="W519" s="26">
        <v>363.77</v>
      </c>
      <c r="X519" s="26">
        <v>55.61</v>
      </c>
      <c r="Y519" s="26">
        <v>296.42</v>
      </c>
      <c r="Z519" s="26">
        <v>2.6</v>
      </c>
      <c r="AA519" s="26">
        <v>143.94999999999999</v>
      </c>
      <c r="AB519" s="26">
        <v>121.61</v>
      </c>
      <c r="AC519" s="26">
        <v>174.42</v>
      </c>
      <c r="AD519" s="26">
        <v>0.72</v>
      </c>
      <c r="AE519" s="26">
        <v>0.13</v>
      </c>
      <c r="AF519" s="26">
        <v>0.36</v>
      </c>
      <c r="AG519" s="26">
        <v>1</v>
      </c>
      <c r="AH519" s="26">
        <v>4.2</v>
      </c>
      <c r="AI519" s="26">
        <v>4.18</v>
      </c>
      <c r="AJ519" s="26">
        <v>0</v>
      </c>
      <c r="AK519" s="26">
        <v>353.06</v>
      </c>
      <c r="AL519" s="26">
        <v>283.85000000000002</v>
      </c>
      <c r="AM519" s="26">
        <v>537.91</v>
      </c>
      <c r="AN519" s="26">
        <v>285.36</v>
      </c>
      <c r="AO519" s="26">
        <v>125.72</v>
      </c>
      <c r="AP519" s="26">
        <v>219.43</v>
      </c>
      <c r="AQ519" s="26">
        <v>118.12</v>
      </c>
      <c r="AR519" s="26">
        <v>318.05</v>
      </c>
      <c r="AS519" s="26">
        <v>246.98</v>
      </c>
      <c r="AT519" s="26">
        <v>293.14</v>
      </c>
      <c r="AU519" s="26">
        <v>425.69</v>
      </c>
      <c r="AV519" s="26">
        <v>154.41</v>
      </c>
      <c r="AW519" s="26">
        <v>202.61</v>
      </c>
      <c r="AX519" s="26">
        <v>1338.24</v>
      </c>
      <c r="AY519" s="26">
        <v>0</v>
      </c>
      <c r="AZ519" s="26">
        <v>518.79</v>
      </c>
      <c r="BA519" s="26">
        <v>309.89</v>
      </c>
      <c r="BB519" s="26">
        <v>262.85000000000002</v>
      </c>
      <c r="BC519" s="26">
        <v>92.76</v>
      </c>
      <c r="BD519" s="26">
        <v>0.55000000000000004</v>
      </c>
      <c r="BE519" s="26">
        <v>0.13</v>
      </c>
      <c r="BF519" s="26">
        <v>0.15</v>
      </c>
      <c r="BG519" s="26">
        <v>0.39</v>
      </c>
      <c r="BH519" s="26">
        <v>0.49</v>
      </c>
      <c r="BI519" s="26">
        <v>1.52</v>
      </c>
      <c r="BJ519" s="26">
        <v>0.04</v>
      </c>
      <c r="BK519" s="26">
        <v>4.3899999999999997</v>
      </c>
      <c r="BL519" s="26">
        <v>0.01</v>
      </c>
      <c r="BM519" s="26">
        <v>1.28</v>
      </c>
      <c r="BN519" s="26">
        <v>0.03</v>
      </c>
      <c r="BO519" s="26">
        <v>0</v>
      </c>
      <c r="BP519" s="26">
        <v>0</v>
      </c>
      <c r="BQ519" s="26">
        <v>0.12</v>
      </c>
      <c r="BR519" s="26">
        <v>0.49</v>
      </c>
      <c r="BS519" s="26">
        <v>3.99</v>
      </c>
      <c r="BT519" s="26">
        <v>0</v>
      </c>
      <c r="BU519" s="26">
        <v>0</v>
      </c>
      <c r="BV519" s="26">
        <v>0.31</v>
      </c>
      <c r="BW519" s="26">
        <v>0.01</v>
      </c>
      <c r="BX519" s="26">
        <v>0</v>
      </c>
      <c r="BY519" s="26">
        <v>0</v>
      </c>
      <c r="BZ519" s="26">
        <v>0</v>
      </c>
      <c r="CA519" s="26">
        <v>0</v>
      </c>
      <c r="CB519" s="26">
        <v>426.94</v>
      </c>
      <c r="CC519" s="25"/>
      <c r="CD519" s="26" t="e">
        <f>$I$17/$I$46*100</f>
        <v>#DIV/0!</v>
      </c>
      <c r="CE519" s="26">
        <v>164.22</v>
      </c>
      <c r="CG519" s="26">
        <v>0</v>
      </c>
      <c r="CH519" s="26">
        <v>0</v>
      </c>
      <c r="CI519" s="26">
        <v>0</v>
      </c>
      <c r="CJ519" s="26">
        <v>0</v>
      </c>
      <c r="CK519" s="26">
        <v>0</v>
      </c>
      <c r="CL519" s="26">
        <v>0</v>
      </c>
      <c r="CM519" s="26">
        <v>0</v>
      </c>
      <c r="CN519" s="26">
        <v>0</v>
      </c>
      <c r="CO519" s="26">
        <v>0</v>
      </c>
      <c r="CP519" s="26">
        <v>12.6</v>
      </c>
      <c r="CQ519" s="26">
        <v>0.9</v>
      </c>
    </row>
    <row r="520" spans="1:95" s="5" customFormat="1" ht="15" x14ac:dyDescent="0.25">
      <c r="B520" s="17" t="s">
        <v>87</v>
      </c>
      <c r="C520" s="11"/>
      <c r="D520" s="11"/>
      <c r="E520" s="11"/>
      <c r="F520" s="11"/>
      <c r="G520" s="11"/>
      <c r="H520" s="11"/>
      <c r="I520" s="11"/>
      <c r="CC520" s="11"/>
    </row>
    <row r="521" spans="1:95" s="21" customFormat="1" ht="15" x14ac:dyDescent="0.25">
      <c r="A521" s="21" t="s">
        <v>104</v>
      </c>
      <c r="B521" s="22" t="s">
        <v>238</v>
      </c>
      <c r="C521" s="23" t="str">
        <f>"15"</f>
        <v>15</v>
      </c>
      <c r="D521" s="23">
        <v>0.42</v>
      </c>
      <c r="E521" s="23">
        <v>0</v>
      </c>
      <c r="F521" s="23">
        <v>0.02</v>
      </c>
      <c r="G521" s="23">
        <v>0</v>
      </c>
      <c r="H521" s="23">
        <v>5.53</v>
      </c>
      <c r="I521" s="23">
        <v>24.154799999999998</v>
      </c>
      <c r="J521" s="21">
        <v>0.03</v>
      </c>
      <c r="K521" s="21">
        <v>0</v>
      </c>
      <c r="L521" s="21">
        <v>0</v>
      </c>
      <c r="M521" s="21">
        <v>0</v>
      </c>
      <c r="N521" s="21">
        <v>0.1</v>
      </c>
      <c r="O521" s="21">
        <v>5.19</v>
      </c>
      <c r="P521" s="21">
        <v>0.24</v>
      </c>
      <c r="Q521" s="21">
        <v>0</v>
      </c>
      <c r="R521" s="21">
        <v>0</v>
      </c>
      <c r="S521" s="21">
        <v>0.05</v>
      </c>
      <c r="T521" s="21">
        <v>0.26</v>
      </c>
      <c r="U521" s="21">
        <v>74.849999999999994</v>
      </c>
      <c r="V521" s="21">
        <v>13.95</v>
      </c>
      <c r="W521" s="21">
        <v>3</v>
      </c>
      <c r="X521" s="21">
        <v>2.1</v>
      </c>
      <c r="Y521" s="21">
        <v>9.75</v>
      </c>
      <c r="Z521" s="21">
        <v>0.17</v>
      </c>
      <c r="AA521" s="21">
        <v>0</v>
      </c>
      <c r="AB521" s="21">
        <v>0</v>
      </c>
      <c r="AC521" s="21">
        <v>0</v>
      </c>
      <c r="AD521" s="21">
        <v>0.17</v>
      </c>
      <c r="AE521" s="21">
        <v>0.02</v>
      </c>
      <c r="AF521" s="21">
        <v>0</v>
      </c>
      <c r="AG521" s="21">
        <v>0.14000000000000001</v>
      </c>
      <c r="AH521" s="21">
        <v>0.33</v>
      </c>
      <c r="AI521" s="21">
        <v>0</v>
      </c>
      <c r="AJ521" s="21">
        <v>0</v>
      </c>
      <c r="AK521" s="21">
        <v>52.2</v>
      </c>
      <c r="AL521" s="21">
        <v>47.7</v>
      </c>
      <c r="AM521" s="21">
        <v>89.1</v>
      </c>
      <c r="AN521" s="21">
        <v>28.35</v>
      </c>
      <c r="AO521" s="21">
        <v>17.100000000000001</v>
      </c>
      <c r="AP521" s="21">
        <v>34.65</v>
      </c>
      <c r="AQ521" s="21">
        <v>11.1</v>
      </c>
      <c r="AR521" s="21">
        <v>55.2</v>
      </c>
      <c r="AS521" s="21">
        <v>36.450000000000003</v>
      </c>
      <c r="AT521" s="21">
        <v>44.25</v>
      </c>
      <c r="AU521" s="21">
        <v>37.799999999999997</v>
      </c>
      <c r="AV521" s="21">
        <v>22.2</v>
      </c>
      <c r="AW521" s="21">
        <v>38.700000000000003</v>
      </c>
      <c r="AX521" s="21">
        <v>338.1</v>
      </c>
      <c r="AY521" s="21">
        <v>0</v>
      </c>
      <c r="AZ521" s="21">
        <v>106.35</v>
      </c>
      <c r="BA521" s="21">
        <v>55.2</v>
      </c>
      <c r="BB521" s="21">
        <v>28.05</v>
      </c>
      <c r="BC521" s="21">
        <v>22.05</v>
      </c>
      <c r="BD521" s="21">
        <v>0</v>
      </c>
      <c r="BE521" s="21">
        <v>0</v>
      </c>
      <c r="BF521" s="21">
        <v>0</v>
      </c>
      <c r="BG521" s="21">
        <v>0</v>
      </c>
      <c r="BH521" s="21">
        <v>0</v>
      </c>
      <c r="BI521" s="21">
        <v>0.02</v>
      </c>
      <c r="BJ521" s="21">
        <v>0</v>
      </c>
      <c r="BK521" s="21">
        <v>0</v>
      </c>
      <c r="BL521" s="21">
        <v>0</v>
      </c>
      <c r="BM521" s="21">
        <v>0</v>
      </c>
      <c r="BN521" s="21">
        <v>0.01</v>
      </c>
      <c r="BO521" s="21">
        <v>0</v>
      </c>
      <c r="BP521" s="21">
        <v>0</v>
      </c>
      <c r="BQ521" s="21">
        <v>0</v>
      </c>
      <c r="BR521" s="21">
        <v>0</v>
      </c>
      <c r="BS521" s="21">
        <v>0.01</v>
      </c>
      <c r="BT521" s="21">
        <v>0</v>
      </c>
      <c r="BU521" s="21">
        <v>0</v>
      </c>
      <c r="BV521" s="21">
        <v>0.05</v>
      </c>
      <c r="BW521" s="21">
        <v>0</v>
      </c>
      <c r="BX521" s="21">
        <v>0</v>
      </c>
      <c r="BY521" s="21">
        <v>0</v>
      </c>
      <c r="BZ521" s="21">
        <v>0</v>
      </c>
      <c r="CA521" s="21">
        <v>0</v>
      </c>
      <c r="CB521" s="21">
        <v>5.67</v>
      </c>
      <c r="CC521" s="23"/>
      <c r="CE521" s="21">
        <v>0</v>
      </c>
      <c r="CG521" s="21">
        <v>0</v>
      </c>
      <c r="CH521" s="21">
        <v>0</v>
      </c>
      <c r="CI521" s="21">
        <v>0</v>
      </c>
      <c r="CJ521" s="21">
        <v>0</v>
      </c>
      <c r="CK521" s="21">
        <v>0</v>
      </c>
      <c r="CL521" s="21">
        <v>0</v>
      </c>
      <c r="CM521" s="21">
        <v>0</v>
      </c>
      <c r="CN521" s="21">
        <v>0</v>
      </c>
      <c r="CO521" s="21">
        <v>0</v>
      </c>
      <c r="CP521" s="21">
        <v>0</v>
      </c>
      <c r="CQ521" s="21">
        <v>0</v>
      </c>
    </row>
    <row r="522" spans="1:95" s="18" customFormat="1" ht="15" x14ac:dyDescent="0.25">
      <c r="A522" s="18" t="s">
        <v>150</v>
      </c>
      <c r="B522" s="19" t="s">
        <v>151</v>
      </c>
      <c r="C522" s="20" t="str">
        <f>"180"</f>
        <v>180</v>
      </c>
      <c r="D522" s="20">
        <v>5.18</v>
      </c>
      <c r="E522" s="20">
        <v>5.51</v>
      </c>
      <c r="F522" s="20">
        <v>4.18</v>
      </c>
      <c r="G522" s="20">
        <v>0</v>
      </c>
      <c r="H522" s="20">
        <v>8.2899999999999991</v>
      </c>
      <c r="I522" s="20">
        <v>90.396957599999993</v>
      </c>
      <c r="J522" s="18">
        <v>3.23</v>
      </c>
      <c r="K522" s="18">
        <v>0</v>
      </c>
      <c r="L522" s="18">
        <v>0</v>
      </c>
      <c r="M522" s="18">
        <v>0</v>
      </c>
      <c r="N522" s="18">
        <v>8.2899999999999991</v>
      </c>
      <c r="O522" s="18">
        <v>0</v>
      </c>
      <c r="P522" s="18">
        <v>0</v>
      </c>
      <c r="Q522" s="18">
        <v>0</v>
      </c>
      <c r="R522" s="18">
        <v>0</v>
      </c>
      <c r="S522" s="18">
        <v>0.19</v>
      </c>
      <c r="T522" s="18">
        <v>1.33</v>
      </c>
      <c r="U522" s="18">
        <v>94.95</v>
      </c>
      <c r="V522" s="18">
        <v>243.98</v>
      </c>
      <c r="W522" s="18">
        <v>200.53</v>
      </c>
      <c r="X522" s="18">
        <v>23.13</v>
      </c>
      <c r="Y522" s="18">
        <v>148.69</v>
      </c>
      <c r="Z522" s="18">
        <v>0.17</v>
      </c>
      <c r="AA522" s="18">
        <v>22.79</v>
      </c>
      <c r="AB522" s="18">
        <v>15.19</v>
      </c>
      <c r="AC522" s="18">
        <v>41.78</v>
      </c>
      <c r="AD522" s="18">
        <v>0</v>
      </c>
      <c r="AE522" s="18">
        <v>0.05</v>
      </c>
      <c r="AF522" s="18">
        <v>0.23</v>
      </c>
      <c r="AG522" s="18">
        <v>0.15</v>
      </c>
      <c r="AH522" s="18">
        <v>1.52</v>
      </c>
      <c r="AI522" s="18">
        <v>0.99</v>
      </c>
      <c r="AJ522" s="18">
        <v>0</v>
      </c>
      <c r="AK522" s="18">
        <v>0</v>
      </c>
      <c r="AL522" s="18">
        <v>0</v>
      </c>
      <c r="AM522" s="18">
        <v>0</v>
      </c>
      <c r="AN522" s="18">
        <v>0</v>
      </c>
      <c r="AO522" s="18">
        <v>0</v>
      </c>
      <c r="AP522" s="18">
        <v>0</v>
      </c>
      <c r="AQ522" s="18">
        <v>0</v>
      </c>
      <c r="AR522" s="18">
        <v>0</v>
      </c>
      <c r="AS522" s="18">
        <v>0</v>
      </c>
      <c r="AT522" s="18">
        <v>0</v>
      </c>
      <c r="AU522" s="18">
        <v>0</v>
      </c>
      <c r="AV522" s="18">
        <v>0</v>
      </c>
      <c r="AW522" s="18">
        <v>0</v>
      </c>
      <c r="AX522" s="18">
        <v>0</v>
      </c>
      <c r="AY522" s="18">
        <v>0</v>
      </c>
      <c r="AZ522" s="18">
        <v>0</v>
      </c>
      <c r="BA522" s="18">
        <v>0</v>
      </c>
      <c r="BB522" s="18">
        <v>0</v>
      </c>
      <c r="BC522" s="18">
        <v>0</v>
      </c>
      <c r="BD522" s="18">
        <v>0</v>
      </c>
      <c r="BE522" s="18">
        <v>0</v>
      </c>
      <c r="BF522" s="18">
        <v>0</v>
      </c>
      <c r="BG522" s="18">
        <v>0</v>
      </c>
      <c r="BH522" s="18">
        <v>0</v>
      </c>
      <c r="BI522" s="18">
        <v>0</v>
      </c>
      <c r="BJ522" s="18">
        <v>0</v>
      </c>
      <c r="BK522" s="18">
        <v>0</v>
      </c>
      <c r="BL522" s="18">
        <v>0</v>
      </c>
      <c r="BM522" s="18">
        <v>0</v>
      </c>
      <c r="BN522" s="18">
        <v>0</v>
      </c>
      <c r="BO522" s="18">
        <v>0</v>
      </c>
      <c r="BP522" s="18">
        <v>0</v>
      </c>
      <c r="BQ522" s="18">
        <v>0</v>
      </c>
      <c r="BR522" s="18">
        <v>0</v>
      </c>
      <c r="BS522" s="18">
        <v>0</v>
      </c>
      <c r="BT522" s="18">
        <v>0</v>
      </c>
      <c r="BU522" s="18">
        <v>0</v>
      </c>
      <c r="BV522" s="18">
        <v>0</v>
      </c>
      <c r="BW522" s="18">
        <v>0</v>
      </c>
      <c r="BX522" s="18">
        <v>0</v>
      </c>
      <c r="BY522" s="18">
        <v>0</v>
      </c>
      <c r="BZ522" s="18">
        <v>0</v>
      </c>
      <c r="CA522" s="18">
        <v>0</v>
      </c>
      <c r="CB522" s="18">
        <v>169.01</v>
      </c>
      <c r="CC522" s="20"/>
      <c r="CE522" s="18">
        <v>25.32</v>
      </c>
      <c r="CG522" s="18">
        <v>0</v>
      </c>
      <c r="CH522" s="18">
        <v>0</v>
      </c>
      <c r="CI522" s="18">
        <v>0</v>
      </c>
      <c r="CJ522" s="18">
        <v>0</v>
      </c>
      <c r="CK522" s="18">
        <v>0</v>
      </c>
      <c r="CL522" s="18">
        <v>0</v>
      </c>
      <c r="CM522" s="18">
        <v>0</v>
      </c>
      <c r="CN522" s="18">
        <v>0</v>
      </c>
      <c r="CO522" s="18">
        <v>0</v>
      </c>
      <c r="CP522" s="18">
        <v>0</v>
      </c>
      <c r="CQ522" s="18">
        <v>0</v>
      </c>
    </row>
    <row r="523" spans="1:95" s="26" customFormat="1" ht="14.25" x14ac:dyDescent="0.2">
      <c r="B523" s="24" t="s">
        <v>89</v>
      </c>
      <c r="C523" s="25"/>
      <c r="D523" s="25">
        <v>5.6</v>
      </c>
      <c r="E523" s="25">
        <v>5.51</v>
      </c>
      <c r="F523" s="25">
        <v>4.2</v>
      </c>
      <c r="G523" s="25">
        <v>0</v>
      </c>
      <c r="H523" s="25">
        <v>13.82</v>
      </c>
      <c r="I523" s="25">
        <v>114.55</v>
      </c>
      <c r="J523" s="26">
        <v>3.26</v>
      </c>
      <c r="K523" s="26">
        <v>0</v>
      </c>
      <c r="L523" s="26">
        <v>0</v>
      </c>
      <c r="M523" s="26">
        <v>0</v>
      </c>
      <c r="N523" s="26">
        <v>8.39</v>
      </c>
      <c r="O523" s="26">
        <v>5.19</v>
      </c>
      <c r="P523" s="26">
        <v>0.24</v>
      </c>
      <c r="Q523" s="26">
        <v>0</v>
      </c>
      <c r="R523" s="26">
        <v>0</v>
      </c>
      <c r="S523" s="26">
        <v>0.23</v>
      </c>
      <c r="T523" s="26">
        <v>1.58</v>
      </c>
      <c r="U523" s="26">
        <v>169.8</v>
      </c>
      <c r="V523" s="26">
        <v>257.93</v>
      </c>
      <c r="W523" s="26">
        <v>203.53</v>
      </c>
      <c r="X523" s="26">
        <v>25.23</v>
      </c>
      <c r="Y523" s="26">
        <v>158.44</v>
      </c>
      <c r="Z523" s="26">
        <v>0.33</v>
      </c>
      <c r="AA523" s="26">
        <v>22.79</v>
      </c>
      <c r="AB523" s="26">
        <v>15.19</v>
      </c>
      <c r="AC523" s="26">
        <v>41.78</v>
      </c>
      <c r="AD523" s="26">
        <v>0.17</v>
      </c>
      <c r="AE523" s="26">
        <v>7.0000000000000007E-2</v>
      </c>
      <c r="AF523" s="26">
        <v>0.23</v>
      </c>
      <c r="AG523" s="26">
        <v>0.28999999999999998</v>
      </c>
      <c r="AH523" s="26">
        <v>1.85</v>
      </c>
      <c r="AI523" s="26">
        <v>0.99</v>
      </c>
      <c r="AJ523" s="26">
        <v>0</v>
      </c>
      <c r="AK523" s="26">
        <v>52.2</v>
      </c>
      <c r="AL523" s="26">
        <v>47.7</v>
      </c>
      <c r="AM523" s="26">
        <v>89.1</v>
      </c>
      <c r="AN523" s="26">
        <v>28.35</v>
      </c>
      <c r="AO523" s="26">
        <v>17.100000000000001</v>
      </c>
      <c r="AP523" s="26">
        <v>34.65</v>
      </c>
      <c r="AQ523" s="26">
        <v>11.1</v>
      </c>
      <c r="AR523" s="26">
        <v>55.2</v>
      </c>
      <c r="AS523" s="26">
        <v>36.450000000000003</v>
      </c>
      <c r="AT523" s="26">
        <v>44.25</v>
      </c>
      <c r="AU523" s="26">
        <v>37.799999999999997</v>
      </c>
      <c r="AV523" s="26">
        <v>22.2</v>
      </c>
      <c r="AW523" s="26">
        <v>38.700000000000003</v>
      </c>
      <c r="AX523" s="26">
        <v>338.1</v>
      </c>
      <c r="AY523" s="26">
        <v>0</v>
      </c>
      <c r="AZ523" s="26">
        <v>106.35</v>
      </c>
      <c r="BA523" s="26">
        <v>55.2</v>
      </c>
      <c r="BB523" s="26">
        <v>28.05</v>
      </c>
      <c r="BC523" s="26">
        <v>22.05</v>
      </c>
      <c r="BD523" s="26">
        <v>0</v>
      </c>
      <c r="BE523" s="26">
        <v>0</v>
      </c>
      <c r="BF523" s="26">
        <v>0</v>
      </c>
      <c r="BG523" s="26">
        <v>0</v>
      </c>
      <c r="BH523" s="26">
        <v>0</v>
      </c>
      <c r="BI523" s="26">
        <v>0.02</v>
      </c>
      <c r="BJ523" s="26">
        <v>0</v>
      </c>
      <c r="BK523" s="26">
        <v>0</v>
      </c>
      <c r="BL523" s="26">
        <v>0</v>
      </c>
      <c r="BM523" s="26">
        <v>0</v>
      </c>
      <c r="BN523" s="26">
        <v>0.01</v>
      </c>
      <c r="BO523" s="26">
        <v>0</v>
      </c>
      <c r="BP523" s="26">
        <v>0</v>
      </c>
      <c r="BQ523" s="26">
        <v>0</v>
      </c>
      <c r="BR523" s="26">
        <v>0</v>
      </c>
      <c r="BS523" s="26">
        <v>0.01</v>
      </c>
      <c r="BT523" s="26">
        <v>0</v>
      </c>
      <c r="BU523" s="26">
        <v>0</v>
      </c>
      <c r="BV523" s="26">
        <v>0.05</v>
      </c>
      <c r="BW523" s="26">
        <v>0</v>
      </c>
      <c r="BX523" s="26">
        <v>0</v>
      </c>
      <c r="BY523" s="26">
        <v>0</v>
      </c>
      <c r="BZ523" s="26">
        <v>0</v>
      </c>
      <c r="CA523" s="26">
        <v>0</v>
      </c>
      <c r="CB523" s="26">
        <v>174.68</v>
      </c>
      <c r="CC523" s="25"/>
      <c r="CD523" s="26" t="e">
        <f>$I$21/$I$46*100</f>
        <v>#DIV/0!</v>
      </c>
      <c r="CE523" s="26">
        <v>25.32</v>
      </c>
      <c r="CG523" s="26">
        <v>0</v>
      </c>
      <c r="CH523" s="26">
        <v>0</v>
      </c>
      <c r="CI523" s="26">
        <v>0</v>
      </c>
      <c r="CJ523" s="26">
        <v>0</v>
      </c>
      <c r="CK523" s="26">
        <v>0</v>
      </c>
      <c r="CL523" s="26">
        <v>0</v>
      </c>
      <c r="CM523" s="26">
        <v>0</v>
      </c>
      <c r="CN523" s="26">
        <v>0</v>
      </c>
      <c r="CO523" s="26">
        <v>0</v>
      </c>
      <c r="CP523" s="26">
        <v>0</v>
      </c>
      <c r="CQ523" s="26">
        <v>0</v>
      </c>
    </row>
    <row r="524" spans="1:95" s="5" customFormat="1" ht="15" x14ac:dyDescent="0.25">
      <c r="B524" s="17" t="s">
        <v>90</v>
      </c>
      <c r="C524" s="11"/>
      <c r="D524" s="11"/>
      <c r="E524" s="11"/>
      <c r="F524" s="11"/>
      <c r="G524" s="11"/>
      <c r="H524" s="11"/>
      <c r="I524" s="11"/>
      <c r="CC524" s="11"/>
    </row>
    <row r="525" spans="1:95" s="21" customFormat="1" ht="15" x14ac:dyDescent="0.25">
      <c r="A525" s="21" t="s">
        <v>313</v>
      </c>
      <c r="B525" s="22" t="s">
        <v>314</v>
      </c>
      <c r="C525" s="23" t="str">
        <f>"100"</f>
        <v>100</v>
      </c>
      <c r="D525" s="23">
        <v>1.89</v>
      </c>
      <c r="E525" s="23">
        <v>0</v>
      </c>
      <c r="F525" s="23">
        <v>5.0999999999999996</v>
      </c>
      <c r="G525" s="23">
        <v>0</v>
      </c>
      <c r="H525" s="23">
        <v>12.68</v>
      </c>
      <c r="I525" s="23">
        <v>98.851907924000002</v>
      </c>
      <c r="J525" s="21">
        <v>0.65</v>
      </c>
      <c r="K525" s="21">
        <v>3.25</v>
      </c>
      <c r="L525" s="21">
        <v>0.65</v>
      </c>
      <c r="M525" s="21">
        <v>0</v>
      </c>
      <c r="N525" s="21">
        <v>9.91</v>
      </c>
      <c r="O525" s="21">
        <v>0.31</v>
      </c>
      <c r="P525" s="21">
        <v>2.46</v>
      </c>
      <c r="Q525" s="21">
        <v>0</v>
      </c>
      <c r="R525" s="21">
        <v>0</v>
      </c>
      <c r="S525" s="21">
        <v>0.51</v>
      </c>
      <c r="T525" s="21">
        <v>1.22</v>
      </c>
      <c r="U525" s="21">
        <v>171.63</v>
      </c>
      <c r="V525" s="21">
        <v>371.52</v>
      </c>
      <c r="W525" s="21">
        <v>53.28</v>
      </c>
      <c r="X525" s="21">
        <v>18.32</v>
      </c>
      <c r="Y525" s="21">
        <v>33.99</v>
      </c>
      <c r="Z525" s="21">
        <v>1.21</v>
      </c>
      <c r="AA525" s="21">
        <v>0</v>
      </c>
      <c r="AB525" s="21">
        <v>27.85</v>
      </c>
      <c r="AC525" s="21">
        <v>4.46</v>
      </c>
      <c r="AD525" s="21">
        <v>2.36</v>
      </c>
      <c r="AE525" s="21">
        <v>0.04</v>
      </c>
      <c r="AF525" s="21">
        <v>0.04</v>
      </c>
      <c r="AG525" s="21">
        <v>0.77</v>
      </c>
      <c r="AH525" s="21">
        <v>1.04</v>
      </c>
      <c r="AI525" s="21">
        <v>47.17</v>
      </c>
      <c r="AJ525" s="21">
        <v>0</v>
      </c>
      <c r="AK525" s="21">
        <v>60.55</v>
      </c>
      <c r="AL525" s="21">
        <v>52.92</v>
      </c>
      <c r="AM525" s="21">
        <v>68.37</v>
      </c>
      <c r="AN525" s="21">
        <v>65.13</v>
      </c>
      <c r="AO525" s="21">
        <v>22.55</v>
      </c>
      <c r="AP525" s="21">
        <v>47.44</v>
      </c>
      <c r="AQ525" s="21">
        <v>10.69</v>
      </c>
      <c r="AR525" s="21">
        <v>57.77</v>
      </c>
      <c r="AS525" s="21">
        <v>74.75</v>
      </c>
      <c r="AT525" s="21">
        <v>86.7</v>
      </c>
      <c r="AU525" s="21">
        <v>191</v>
      </c>
      <c r="AV525" s="21">
        <v>29.56</v>
      </c>
      <c r="AW525" s="21">
        <v>50.22</v>
      </c>
      <c r="AX525" s="21">
        <v>283.08999999999997</v>
      </c>
      <c r="AY525" s="21">
        <v>0</v>
      </c>
      <c r="AZ525" s="21">
        <v>61.81</v>
      </c>
      <c r="BA525" s="21">
        <v>62.62</v>
      </c>
      <c r="BB525" s="21">
        <v>51.03</v>
      </c>
      <c r="BC525" s="21">
        <v>21.11</v>
      </c>
      <c r="BD525" s="21">
        <v>0</v>
      </c>
      <c r="BE525" s="21">
        <v>0</v>
      </c>
      <c r="BF525" s="21">
        <v>0</v>
      </c>
      <c r="BG525" s="21">
        <v>0</v>
      </c>
      <c r="BH525" s="21">
        <v>0</v>
      </c>
      <c r="BI525" s="21">
        <v>0</v>
      </c>
      <c r="BJ525" s="21">
        <v>0</v>
      </c>
      <c r="BK525" s="21">
        <v>0.3</v>
      </c>
      <c r="BL525" s="21">
        <v>0</v>
      </c>
      <c r="BM525" s="21">
        <v>0.2</v>
      </c>
      <c r="BN525" s="21">
        <v>0.01</v>
      </c>
      <c r="BO525" s="21">
        <v>0.03</v>
      </c>
      <c r="BP525" s="21">
        <v>0</v>
      </c>
      <c r="BQ525" s="21">
        <v>0</v>
      </c>
      <c r="BR525" s="21">
        <v>0</v>
      </c>
      <c r="BS525" s="21">
        <v>1.1599999999999999</v>
      </c>
      <c r="BT525" s="21">
        <v>0</v>
      </c>
      <c r="BU525" s="21">
        <v>0</v>
      </c>
      <c r="BV525" s="21">
        <v>2.89</v>
      </c>
      <c r="BW525" s="21">
        <v>0</v>
      </c>
      <c r="BX525" s="21">
        <v>0</v>
      </c>
      <c r="BY525" s="21">
        <v>0</v>
      </c>
      <c r="BZ525" s="21">
        <v>0</v>
      </c>
      <c r="CA525" s="21">
        <v>0</v>
      </c>
      <c r="CB525" s="21">
        <v>116.76</v>
      </c>
      <c r="CC525" s="23"/>
      <c r="CE525" s="21">
        <v>4.6399999999999997</v>
      </c>
      <c r="CG525" s="21">
        <v>0</v>
      </c>
      <c r="CH525" s="21">
        <v>0</v>
      </c>
      <c r="CI525" s="21">
        <v>0</v>
      </c>
      <c r="CJ525" s="21">
        <v>0</v>
      </c>
      <c r="CK525" s="21">
        <v>0</v>
      </c>
      <c r="CL525" s="21">
        <v>0</v>
      </c>
      <c r="CM525" s="21">
        <v>0</v>
      </c>
      <c r="CN525" s="21">
        <v>0</v>
      </c>
      <c r="CO525" s="21">
        <v>0</v>
      </c>
      <c r="CP525" s="21">
        <v>3</v>
      </c>
      <c r="CQ525" s="21">
        <v>0.4</v>
      </c>
    </row>
    <row r="526" spans="1:95" s="21" customFormat="1" ht="15" x14ac:dyDescent="0.25">
      <c r="A526" s="21" t="s">
        <v>315</v>
      </c>
      <c r="B526" s="22" t="s">
        <v>316</v>
      </c>
      <c r="C526" s="23" t="str">
        <f>"250"</f>
        <v>250</v>
      </c>
      <c r="D526" s="23">
        <v>7.98</v>
      </c>
      <c r="E526" s="23">
        <v>6.46</v>
      </c>
      <c r="F526" s="23">
        <v>0.76</v>
      </c>
      <c r="G526" s="23">
        <v>7.0000000000000007E-2</v>
      </c>
      <c r="H526" s="23">
        <v>13.07</v>
      </c>
      <c r="I526" s="23">
        <v>89.025829400000006</v>
      </c>
      <c r="J526" s="21">
        <v>0.06</v>
      </c>
      <c r="K526" s="21">
        <v>0</v>
      </c>
      <c r="L526" s="21">
        <v>0.04</v>
      </c>
      <c r="M526" s="21">
        <v>0</v>
      </c>
      <c r="N526" s="21">
        <v>1.84</v>
      </c>
      <c r="O526" s="21">
        <v>9.77</v>
      </c>
      <c r="P526" s="21">
        <v>1.46</v>
      </c>
      <c r="Q526" s="21">
        <v>0</v>
      </c>
      <c r="R526" s="21">
        <v>0</v>
      </c>
      <c r="S526" s="21">
        <v>0.11</v>
      </c>
      <c r="T526" s="21">
        <v>1.74</v>
      </c>
      <c r="U526" s="21">
        <v>114.53</v>
      </c>
      <c r="V526" s="21">
        <v>496</v>
      </c>
      <c r="W526" s="21">
        <v>34.35</v>
      </c>
      <c r="X526" s="21">
        <v>42.56</v>
      </c>
      <c r="Y526" s="21">
        <v>178.72</v>
      </c>
      <c r="Z526" s="21">
        <v>1.06</v>
      </c>
      <c r="AA526" s="21">
        <v>5.2</v>
      </c>
      <c r="AB526" s="21">
        <v>7.2</v>
      </c>
      <c r="AC526" s="21">
        <v>1.2</v>
      </c>
      <c r="AD526" s="21">
        <v>0.14000000000000001</v>
      </c>
      <c r="AE526" s="21">
        <v>0.1</v>
      </c>
      <c r="AF526" s="21">
        <v>0.08</v>
      </c>
      <c r="AG526" s="21">
        <v>1.19</v>
      </c>
      <c r="AH526" s="21">
        <v>1.04</v>
      </c>
      <c r="AI526" s="21">
        <v>3.97</v>
      </c>
      <c r="AJ526" s="21">
        <v>0</v>
      </c>
      <c r="AK526" s="21">
        <v>33.01</v>
      </c>
      <c r="AL526" s="21">
        <v>36.380000000000003</v>
      </c>
      <c r="AM526" s="21">
        <v>50.34</v>
      </c>
      <c r="AN526" s="21">
        <v>42.34</v>
      </c>
      <c r="AO526" s="21">
        <v>11.45</v>
      </c>
      <c r="AP526" s="21">
        <v>28.86</v>
      </c>
      <c r="AQ526" s="21">
        <v>14.11</v>
      </c>
      <c r="AR526" s="21">
        <v>44.93</v>
      </c>
      <c r="AS526" s="21">
        <v>42.81</v>
      </c>
      <c r="AT526" s="21">
        <v>80.31</v>
      </c>
      <c r="AU526" s="21">
        <v>64.45</v>
      </c>
      <c r="AV526" s="21">
        <v>14.93</v>
      </c>
      <c r="AW526" s="21">
        <v>34.270000000000003</v>
      </c>
      <c r="AX526" s="21">
        <v>287.16000000000003</v>
      </c>
      <c r="AY526" s="21">
        <v>0</v>
      </c>
      <c r="AZ526" s="21">
        <v>71.98</v>
      </c>
      <c r="BA526" s="21">
        <v>36.299999999999997</v>
      </c>
      <c r="BB526" s="21">
        <v>25.56</v>
      </c>
      <c r="BC526" s="21">
        <v>15.76</v>
      </c>
      <c r="BD526" s="21">
        <v>0</v>
      </c>
      <c r="BE526" s="21">
        <v>0</v>
      </c>
      <c r="BF526" s="21">
        <v>0</v>
      </c>
      <c r="BG526" s="21">
        <v>0</v>
      </c>
      <c r="BH526" s="21">
        <v>0</v>
      </c>
      <c r="BI526" s="21">
        <v>0</v>
      </c>
      <c r="BJ526" s="21">
        <v>0</v>
      </c>
      <c r="BK526" s="21">
        <v>0.05</v>
      </c>
      <c r="BL526" s="21">
        <v>0</v>
      </c>
      <c r="BM526" s="21">
        <v>0.01</v>
      </c>
      <c r="BN526" s="21">
        <v>0</v>
      </c>
      <c r="BO526" s="21">
        <v>0</v>
      </c>
      <c r="BP526" s="21">
        <v>0</v>
      </c>
      <c r="BQ526" s="21">
        <v>0</v>
      </c>
      <c r="BR526" s="21">
        <v>0</v>
      </c>
      <c r="BS526" s="21">
        <v>7.0000000000000007E-2</v>
      </c>
      <c r="BT526" s="21">
        <v>0</v>
      </c>
      <c r="BU526" s="21">
        <v>0</v>
      </c>
      <c r="BV526" s="21">
        <v>0.06</v>
      </c>
      <c r="BW526" s="21">
        <v>0</v>
      </c>
      <c r="BX526" s="21">
        <v>0</v>
      </c>
      <c r="BY526" s="21">
        <v>0</v>
      </c>
      <c r="BZ526" s="21">
        <v>0</v>
      </c>
      <c r="CA526" s="21">
        <v>0</v>
      </c>
      <c r="CB526" s="21">
        <v>216.5</v>
      </c>
      <c r="CC526" s="23"/>
      <c r="CE526" s="21">
        <v>6.4</v>
      </c>
      <c r="CG526" s="21">
        <v>0</v>
      </c>
      <c r="CH526" s="21">
        <v>0</v>
      </c>
      <c r="CI526" s="21">
        <v>0</v>
      </c>
      <c r="CJ526" s="21">
        <v>0</v>
      </c>
      <c r="CK526" s="21">
        <v>0</v>
      </c>
      <c r="CL526" s="21">
        <v>0</v>
      </c>
      <c r="CM526" s="21">
        <v>0</v>
      </c>
      <c r="CN526" s="21">
        <v>0</v>
      </c>
      <c r="CO526" s="21">
        <v>0</v>
      </c>
      <c r="CP526" s="21">
        <v>0</v>
      </c>
      <c r="CQ526" s="21">
        <v>0.24</v>
      </c>
    </row>
    <row r="527" spans="1:95" s="21" customFormat="1" ht="15" x14ac:dyDescent="0.25">
      <c r="A527" s="21" t="s">
        <v>317</v>
      </c>
      <c r="B527" s="22" t="s">
        <v>318</v>
      </c>
      <c r="C527" s="23" t="str">
        <f>"100"</f>
        <v>100</v>
      </c>
      <c r="D527" s="23">
        <v>14.18</v>
      </c>
      <c r="E527" s="23">
        <v>9.0500000000000007</v>
      </c>
      <c r="F527" s="23">
        <v>13.56</v>
      </c>
      <c r="G527" s="23">
        <v>0</v>
      </c>
      <c r="H527" s="23">
        <v>3.59</v>
      </c>
      <c r="I527" s="23">
        <v>192.56029586373333</v>
      </c>
      <c r="J527" s="21">
        <v>8.1</v>
      </c>
      <c r="K527" s="21">
        <v>0</v>
      </c>
      <c r="L527" s="21">
        <v>1.2</v>
      </c>
      <c r="M527" s="21">
        <v>0</v>
      </c>
      <c r="N527" s="21">
        <v>1.22</v>
      </c>
      <c r="O527" s="21">
        <v>1.93</v>
      </c>
      <c r="P527" s="21">
        <v>0.44</v>
      </c>
      <c r="Q527" s="21">
        <v>0</v>
      </c>
      <c r="R527" s="21">
        <v>0</v>
      </c>
      <c r="S527" s="21">
        <v>0.12</v>
      </c>
      <c r="T527" s="21">
        <v>1.47</v>
      </c>
      <c r="U527" s="21">
        <v>183.11</v>
      </c>
      <c r="V527" s="21">
        <v>194.51</v>
      </c>
      <c r="W527" s="21">
        <v>18.66</v>
      </c>
      <c r="X527" s="21">
        <v>19.8</v>
      </c>
      <c r="Y527" s="21">
        <v>134.54</v>
      </c>
      <c r="Z527" s="21">
        <v>2.13</v>
      </c>
      <c r="AA527" s="21">
        <v>7.65</v>
      </c>
      <c r="AB527" s="21">
        <v>925.65</v>
      </c>
      <c r="AC527" s="21">
        <v>218</v>
      </c>
      <c r="AD527" s="21">
        <v>0.52</v>
      </c>
      <c r="AE527" s="21">
        <v>0.03</v>
      </c>
      <c r="AF527" s="21">
        <v>0.08</v>
      </c>
      <c r="AG527" s="21">
        <v>3.21</v>
      </c>
      <c r="AH527" s="21">
        <v>8.25</v>
      </c>
      <c r="AI527" s="21">
        <v>7.0000000000000007E-2</v>
      </c>
      <c r="AJ527" s="21">
        <v>0</v>
      </c>
      <c r="AK527" s="21">
        <v>876.9</v>
      </c>
      <c r="AL527" s="21">
        <v>664.81</v>
      </c>
      <c r="AM527" s="21">
        <v>1254.33</v>
      </c>
      <c r="AN527" s="21">
        <v>1330.81</v>
      </c>
      <c r="AO527" s="21">
        <v>374.82</v>
      </c>
      <c r="AP527" s="21">
        <v>678.73</v>
      </c>
      <c r="AQ527" s="21">
        <v>177.98</v>
      </c>
      <c r="AR527" s="21">
        <v>677.17</v>
      </c>
      <c r="AS527" s="21">
        <v>915.88</v>
      </c>
      <c r="AT527" s="21">
        <v>881.43</v>
      </c>
      <c r="AU527" s="21">
        <v>1493.23</v>
      </c>
      <c r="AV527" s="21">
        <v>596.79</v>
      </c>
      <c r="AW527" s="21">
        <v>790.89</v>
      </c>
      <c r="AX527" s="21">
        <v>2659.28</v>
      </c>
      <c r="AY527" s="21">
        <v>241.01</v>
      </c>
      <c r="AZ527" s="21">
        <v>598.53</v>
      </c>
      <c r="BA527" s="21">
        <v>664.88</v>
      </c>
      <c r="BB527" s="21">
        <v>555.29999999999995</v>
      </c>
      <c r="BC527" s="21">
        <v>221.8</v>
      </c>
      <c r="BD527" s="21">
        <v>0</v>
      </c>
      <c r="BE527" s="21">
        <v>0</v>
      </c>
      <c r="BF527" s="21">
        <v>0</v>
      </c>
      <c r="BG527" s="21">
        <v>0</v>
      </c>
      <c r="BH527" s="21">
        <v>0</v>
      </c>
      <c r="BI527" s="21">
        <v>0</v>
      </c>
      <c r="BJ527" s="21">
        <v>0</v>
      </c>
      <c r="BK527" s="21">
        <v>0</v>
      </c>
      <c r="BL527" s="21">
        <v>0</v>
      </c>
      <c r="BM527" s="21">
        <v>0</v>
      </c>
      <c r="BN527" s="21">
        <v>0</v>
      </c>
      <c r="BO527" s="21">
        <v>0</v>
      </c>
      <c r="BP527" s="21">
        <v>0</v>
      </c>
      <c r="BQ527" s="21">
        <v>0</v>
      </c>
      <c r="BR527" s="21">
        <v>0</v>
      </c>
      <c r="BS527" s="21">
        <v>0</v>
      </c>
      <c r="BT527" s="21">
        <v>0</v>
      </c>
      <c r="BU527" s="21">
        <v>0</v>
      </c>
      <c r="BV527" s="21">
        <v>0.02</v>
      </c>
      <c r="BW527" s="21">
        <v>0</v>
      </c>
      <c r="BX527" s="21">
        <v>0</v>
      </c>
      <c r="BY527" s="21">
        <v>0</v>
      </c>
      <c r="BZ527" s="21">
        <v>0</v>
      </c>
      <c r="CA527" s="21">
        <v>0</v>
      </c>
      <c r="CB527" s="21">
        <v>102.15</v>
      </c>
      <c r="CC527" s="23"/>
      <c r="CE527" s="21">
        <v>161.93</v>
      </c>
      <c r="CG527" s="21">
        <v>0</v>
      </c>
      <c r="CH527" s="21">
        <v>0</v>
      </c>
      <c r="CI527" s="21">
        <v>0</v>
      </c>
      <c r="CJ527" s="21">
        <v>0</v>
      </c>
      <c r="CK527" s="21">
        <v>0</v>
      </c>
      <c r="CL527" s="21">
        <v>0</v>
      </c>
      <c r="CM527" s="21">
        <v>0</v>
      </c>
      <c r="CN527" s="21">
        <v>0</v>
      </c>
      <c r="CO527" s="21">
        <v>0</v>
      </c>
      <c r="CP527" s="21">
        <v>0</v>
      </c>
      <c r="CQ527" s="21">
        <v>0.43</v>
      </c>
    </row>
    <row r="528" spans="1:95" s="21" customFormat="1" ht="15" x14ac:dyDescent="0.25">
      <c r="A528" s="21" t="s">
        <v>319</v>
      </c>
      <c r="B528" s="22" t="s">
        <v>320</v>
      </c>
      <c r="C528" s="23" t="str">
        <f>"200"</f>
        <v>200</v>
      </c>
      <c r="D528" s="23">
        <v>2.82</v>
      </c>
      <c r="E528" s="23">
        <v>0.33</v>
      </c>
      <c r="F528" s="23">
        <v>10.65</v>
      </c>
      <c r="G528" s="23">
        <v>0.03</v>
      </c>
      <c r="H528" s="23">
        <v>20.7</v>
      </c>
      <c r="I528" s="23">
        <v>183.85432723552802</v>
      </c>
      <c r="J528" s="21">
        <v>9.2200000000000006</v>
      </c>
      <c r="K528" s="21">
        <v>0.42</v>
      </c>
      <c r="L528" s="21">
        <v>0.19</v>
      </c>
      <c r="M528" s="21">
        <v>0</v>
      </c>
      <c r="N528" s="21">
        <v>10.78</v>
      </c>
      <c r="O528" s="21">
        <v>7.74</v>
      </c>
      <c r="P528" s="21">
        <v>3.49</v>
      </c>
      <c r="Q528" s="21">
        <v>0</v>
      </c>
      <c r="R528" s="21">
        <v>0</v>
      </c>
      <c r="S528" s="21">
        <v>0.52</v>
      </c>
      <c r="T528" s="21">
        <v>2.2200000000000002</v>
      </c>
      <c r="U528" s="21">
        <v>105.61</v>
      </c>
      <c r="V528" s="21">
        <v>463.19</v>
      </c>
      <c r="W528" s="21">
        <v>46.43</v>
      </c>
      <c r="X528" s="21">
        <v>54.24</v>
      </c>
      <c r="Y528" s="21">
        <v>96.13</v>
      </c>
      <c r="Z528" s="21">
        <v>1.22</v>
      </c>
      <c r="AA528" s="21">
        <v>57.4</v>
      </c>
      <c r="AB528" s="21">
        <v>11267.71</v>
      </c>
      <c r="AC528" s="21">
        <v>2861.09</v>
      </c>
      <c r="AD528" s="21">
        <v>0.8</v>
      </c>
      <c r="AE528" s="21">
        <v>0.08</v>
      </c>
      <c r="AF528" s="21">
        <v>0.11</v>
      </c>
      <c r="AG528" s="21">
        <v>1.31</v>
      </c>
      <c r="AH528" s="21">
        <v>2.56</v>
      </c>
      <c r="AI528" s="21">
        <v>2.54</v>
      </c>
      <c r="AJ528" s="21">
        <v>0</v>
      </c>
      <c r="AK528" s="21">
        <v>78.95</v>
      </c>
      <c r="AL528" s="21">
        <v>74.28</v>
      </c>
      <c r="AM528" s="21">
        <v>101.16</v>
      </c>
      <c r="AN528" s="21">
        <v>83.47</v>
      </c>
      <c r="AO528" s="21">
        <v>20.57</v>
      </c>
      <c r="AP528" s="21">
        <v>68.83</v>
      </c>
      <c r="AQ528" s="21">
        <v>25.03</v>
      </c>
      <c r="AR528" s="21">
        <v>71.25</v>
      </c>
      <c r="AS528" s="21">
        <v>95.96</v>
      </c>
      <c r="AT528" s="21">
        <v>131.52000000000001</v>
      </c>
      <c r="AU528" s="21">
        <v>213.64</v>
      </c>
      <c r="AV528" s="21">
        <v>31.31</v>
      </c>
      <c r="AW528" s="21">
        <v>63.9</v>
      </c>
      <c r="AX528" s="21">
        <v>469.41</v>
      </c>
      <c r="AY528" s="21">
        <v>0</v>
      </c>
      <c r="AZ528" s="21">
        <v>75.53</v>
      </c>
      <c r="BA528" s="21">
        <v>69.010000000000005</v>
      </c>
      <c r="BB528" s="21">
        <v>44.92</v>
      </c>
      <c r="BC528" s="21">
        <v>25.84</v>
      </c>
      <c r="BD528" s="21">
        <v>0.55000000000000004</v>
      </c>
      <c r="BE528" s="21">
        <v>0.12</v>
      </c>
      <c r="BF528" s="21">
        <v>0.11</v>
      </c>
      <c r="BG528" s="21">
        <v>0.28000000000000003</v>
      </c>
      <c r="BH528" s="21">
        <v>0.35</v>
      </c>
      <c r="BI528" s="21">
        <v>1.1399999999999999</v>
      </c>
      <c r="BJ528" s="21">
        <v>0</v>
      </c>
      <c r="BK528" s="21">
        <v>3.62</v>
      </c>
      <c r="BL528" s="21">
        <v>0</v>
      </c>
      <c r="BM528" s="21">
        <v>1.1000000000000001</v>
      </c>
      <c r="BN528" s="21">
        <v>0</v>
      </c>
      <c r="BO528" s="21">
        <v>0</v>
      </c>
      <c r="BP528" s="21">
        <v>0</v>
      </c>
      <c r="BQ528" s="21">
        <v>0.12</v>
      </c>
      <c r="BR528" s="21">
        <v>0.42</v>
      </c>
      <c r="BS528" s="21">
        <v>3.38</v>
      </c>
      <c r="BT528" s="21">
        <v>0</v>
      </c>
      <c r="BU528" s="21">
        <v>0</v>
      </c>
      <c r="BV528" s="21">
        <v>0.19</v>
      </c>
      <c r="BW528" s="21">
        <v>0.01</v>
      </c>
      <c r="BX528" s="21">
        <v>0</v>
      </c>
      <c r="BY528" s="21">
        <v>0</v>
      </c>
      <c r="BZ528" s="21">
        <v>0</v>
      </c>
      <c r="CA528" s="21">
        <v>0</v>
      </c>
      <c r="CB528" s="21">
        <v>169.82</v>
      </c>
      <c r="CC528" s="23"/>
      <c r="CE528" s="21">
        <v>1935.36</v>
      </c>
      <c r="CG528" s="21">
        <v>0</v>
      </c>
      <c r="CH528" s="21">
        <v>0</v>
      </c>
      <c r="CI528" s="21">
        <v>0</v>
      </c>
      <c r="CJ528" s="21">
        <v>0</v>
      </c>
      <c r="CK528" s="21">
        <v>0</v>
      </c>
      <c r="CL528" s="21">
        <v>0</v>
      </c>
      <c r="CM528" s="21">
        <v>0</v>
      </c>
      <c r="CN528" s="21">
        <v>0</v>
      </c>
      <c r="CO528" s="21">
        <v>0</v>
      </c>
      <c r="CP528" s="21">
        <v>2.19</v>
      </c>
      <c r="CQ528" s="21">
        <v>0.19</v>
      </c>
    </row>
    <row r="529" spans="1:95" s="21" customFormat="1" ht="15" x14ac:dyDescent="0.25">
      <c r="A529" s="21" t="s">
        <v>111</v>
      </c>
      <c r="B529" s="22" t="s">
        <v>124</v>
      </c>
      <c r="C529" s="23" t="str">
        <f>"180"</f>
        <v>180</v>
      </c>
      <c r="D529" s="23">
        <v>1.08</v>
      </c>
      <c r="E529" s="23">
        <v>0</v>
      </c>
      <c r="F529" s="23">
        <v>0.06</v>
      </c>
      <c r="G529" s="23">
        <v>0</v>
      </c>
      <c r="H529" s="23">
        <v>30.06</v>
      </c>
      <c r="I529" s="23">
        <v>113.96156174999997</v>
      </c>
      <c r="J529" s="21">
        <v>0.02</v>
      </c>
      <c r="K529" s="21">
        <v>0</v>
      </c>
      <c r="L529" s="21">
        <v>0.02</v>
      </c>
      <c r="M529" s="21">
        <v>0</v>
      </c>
      <c r="N529" s="21">
        <v>25.98</v>
      </c>
      <c r="O529" s="21">
        <v>0.57999999999999996</v>
      </c>
      <c r="P529" s="21">
        <v>3.5</v>
      </c>
      <c r="Q529" s="21">
        <v>0</v>
      </c>
      <c r="R529" s="21">
        <v>0</v>
      </c>
      <c r="S529" s="21">
        <v>0.34</v>
      </c>
      <c r="T529" s="21">
        <v>0.92</v>
      </c>
      <c r="U529" s="21">
        <v>0</v>
      </c>
      <c r="V529" s="21">
        <v>337.04</v>
      </c>
      <c r="W529" s="21">
        <v>31.2</v>
      </c>
      <c r="X529" s="21">
        <v>19.53</v>
      </c>
      <c r="Y529" s="21">
        <v>26.58</v>
      </c>
      <c r="Z529" s="21">
        <v>0.65</v>
      </c>
      <c r="AA529" s="21">
        <v>0</v>
      </c>
      <c r="AB529" s="21">
        <v>567</v>
      </c>
      <c r="AC529" s="21">
        <v>131.18</v>
      </c>
      <c r="AD529" s="21">
        <v>1.24</v>
      </c>
      <c r="AE529" s="21">
        <v>0.01</v>
      </c>
      <c r="AF529" s="21">
        <v>0.03</v>
      </c>
      <c r="AG529" s="21">
        <v>0.46</v>
      </c>
      <c r="AH529" s="21">
        <v>0.88</v>
      </c>
      <c r="AI529" s="21">
        <v>0.14000000000000001</v>
      </c>
      <c r="AJ529" s="21">
        <v>0</v>
      </c>
      <c r="AK529" s="21">
        <v>0.01</v>
      </c>
      <c r="AL529" s="21">
        <v>0.01</v>
      </c>
      <c r="AM529" s="21">
        <v>0.02</v>
      </c>
      <c r="AN529" s="21">
        <v>0.02</v>
      </c>
      <c r="AO529" s="21">
        <v>0</v>
      </c>
      <c r="AP529" s="21">
        <v>0.01</v>
      </c>
      <c r="AQ529" s="21">
        <v>0</v>
      </c>
      <c r="AR529" s="21">
        <v>0.01</v>
      </c>
      <c r="AS529" s="21">
        <v>0.01</v>
      </c>
      <c r="AT529" s="21">
        <v>0.01</v>
      </c>
      <c r="AU529" s="21">
        <v>0.06</v>
      </c>
      <c r="AV529" s="21">
        <v>0</v>
      </c>
      <c r="AW529" s="21">
        <v>0.01</v>
      </c>
      <c r="AX529" s="21">
        <v>0.03</v>
      </c>
      <c r="AY529" s="21">
        <v>0</v>
      </c>
      <c r="AZ529" s="21">
        <v>0.02</v>
      </c>
      <c r="BA529" s="21">
        <v>0.02</v>
      </c>
      <c r="BB529" s="21">
        <v>0.01</v>
      </c>
      <c r="BC529" s="21">
        <v>0</v>
      </c>
      <c r="BD529" s="21">
        <v>0</v>
      </c>
      <c r="BE529" s="21">
        <v>0</v>
      </c>
      <c r="BF529" s="21">
        <v>0</v>
      </c>
      <c r="BG529" s="21">
        <v>0</v>
      </c>
      <c r="BH529" s="21">
        <v>0</v>
      </c>
      <c r="BI529" s="21">
        <v>0</v>
      </c>
      <c r="BJ529" s="21">
        <v>0</v>
      </c>
      <c r="BK529" s="21">
        <v>0</v>
      </c>
      <c r="BL529" s="21">
        <v>0</v>
      </c>
      <c r="BM529" s="21">
        <v>0</v>
      </c>
      <c r="BN529" s="21">
        <v>0</v>
      </c>
      <c r="BO529" s="21">
        <v>0</v>
      </c>
      <c r="BP529" s="21">
        <v>0</v>
      </c>
      <c r="BQ529" s="21">
        <v>0</v>
      </c>
      <c r="BR529" s="21">
        <v>0</v>
      </c>
      <c r="BS529" s="21">
        <v>0.01</v>
      </c>
      <c r="BT529" s="21">
        <v>0</v>
      </c>
      <c r="BU529" s="21">
        <v>0</v>
      </c>
      <c r="BV529" s="21">
        <v>0.01</v>
      </c>
      <c r="BW529" s="21">
        <v>0</v>
      </c>
      <c r="BX529" s="21">
        <v>0</v>
      </c>
      <c r="BY529" s="21">
        <v>0</v>
      </c>
      <c r="BZ529" s="21">
        <v>0</v>
      </c>
      <c r="CA529" s="21">
        <v>0</v>
      </c>
      <c r="CB529" s="21">
        <v>181.82</v>
      </c>
      <c r="CC529" s="23"/>
      <c r="CE529" s="21">
        <v>94.5</v>
      </c>
      <c r="CG529" s="21">
        <v>0</v>
      </c>
      <c r="CH529" s="21">
        <v>0</v>
      </c>
      <c r="CI529" s="21">
        <v>0</v>
      </c>
      <c r="CJ529" s="21">
        <v>0</v>
      </c>
      <c r="CK529" s="21">
        <v>0</v>
      </c>
      <c r="CL529" s="21">
        <v>0</v>
      </c>
      <c r="CM529" s="21">
        <v>0</v>
      </c>
      <c r="CN529" s="21">
        <v>0</v>
      </c>
      <c r="CO529" s="21">
        <v>0</v>
      </c>
      <c r="CP529" s="21">
        <v>9</v>
      </c>
      <c r="CQ529" s="21">
        <v>0</v>
      </c>
    </row>
    <row r="530" spans="1:95" s="21" customFormat="1" ht="15" x14ac:dyDescent="0.25">
      <c r="A530" s="21" t="s">
        <v>104</v>
      </c>
      <c r="B530" s="22" t="s">
        <v>130</v>
      </c>
      <c r="C530" s="23" t="str">
        <f>"40"</f>
        <v>40</v>
      </c>
      <c r="D530" s="23">
        <v>1.1200000000000001</v>
      </c>
      <c r="E530" s="23">
        <v>0</v>
      </c>
      <c r="F530" s="23">
        <v>0.06</v>
      </c>
      <c r="G530" s="23">
        <v>0</v>
      </c>
      <c r="H530" s="23">
        <v>14.74</v>
      </c>
      <c r="I530" s="23">
        <v>64.41279999999999</v>
      </c>
      <c r="J530" s="21">
        <v>0.08</v>
      </c>
      <c r="K530" s="21">
        <v>0</v>
      </c>
      <c r="L530" s="21">
        <v>0</v>
      </c>
      <c r="M530" s="21">
        <v>0</v>
      </c>
      <c r="N530" s="21">
        <v>0.26</v>
      </c>
      <c r="O530" s="21">
        <v>13.84</v>
      </c>
      <c r="P530" s="21">
        <v>0.64</v>
      </c>
      <c r="Q530" s="21">
        <v>0</v>
      </c>
      <c r="R530" s="21">
        <v>0</v>
      </c>
      <c r="S530" s="21">
        <v>0.12</v>
      </c>
      <c r="T530" s="21">
        <v>0.68</v>
      </c>
      <c r="U530" s="21">
        <v>199.6</v>
      </c>
      <c r="V530" s="21">
        <v>37.200000000000003</v>
      </c>
      <c r="W530" s="21">
        <v>8</v>
      </c>
      <c r="X530" s="21">
        <v>5.6</v>
      </c>
      <c r="Y530" s="21">
        <v>26</v>
      </c>
      <c r="Z530" s="21">
        <v>0.44</v>
      </c>
      <c r="AA530" s="21">
        <v>0</v>
      </c>
      <c r="AB530" s="21">
        <v>0</v>
      </c>
      <c r="AC530" s="21">
        <v>0</v>
      </c>
      <c r="AD530" s="21">
        <v>0.44</v>
      </c>
      <c r="AE530" s="21">
        <v>0.04</v>
      </c>
      <c r="AF530" s="21">
        <v>0.01</v>
      </c>
      <c r="AG530" s="21">
        <v>0.36</v>
      </c>
      <c r="AH530" s="21">
        <v>0.88</v>
      </c>
      <c r="AI530" s="21">
        <v>0</v>
      </c>
      <c r="AJ530" s="21">
        <v>0</v>
      </c>
      <c r="AK530" s="21">
        <v>139.19999999999999</v>
      </c>
      <c r="AL530" s="21">
        <v>127.2</v>
      </c>
      <c r="AM530" s="21">
        <v>237.6</v>
      </c>
      <c r="AN530" s="21">
        <v>75.599999999999994</v>
      </c>
      <c r="AO530" s="21">
        <v>45.6</v>
      </c>
      <c r="AP530" s="21">
        <v>92.4</v>
      </c>
      <c r="AQ530" s="21">
        <v>29.6</v>
      </c>
      <c r="AR530" s="21">
        <v>147.19999999999999</v>
      </c>
      <c r="AS530" s="21">
        <v>97.2</v>
      </c>
      <c r="AT530" s="21">
        <v>118</v>
      </c>
      <c r="AU530" s="21">
        <v>100.8</v>
      </c>
      <c r="AV530" s="21">
        <v>59.2</v>
      </c>
      <c r="AW530" s="21">
        <v>103.2</v>
      </c>
      <c r="AX530" s="21">
        <v>901.6</v>
      </c>
      <c r="AY530" s="21">
        <v>0</v>
      </c>
      <c r="AZ530" s="21">
        <v>283.60000000000002</v>
      </c>
      <c r="BA530" s="21">
        <v>147.19999999999999</v>
      </c>
      <c r="BB530" s="21">
        <v>74.8</v>
      </c>
      <c r="BC530" s="21">
        <v>58.8</v>
      </c>
      <c r="BD530" s="21">
        <v>0</v>
      </c>
      <c r="BE530" s="21">
        <v>0</v>
      </c>
      <c r="BF530" s="21">
        <v>0</v>
      </c>
      <c r="BG530" s="21">
        <v>0</v>
      </c>
      <c r="BH530" s="21">
        <v>0</v>
      </c>
      <c r="BI530" s="21">
        <v>0.04</v>
      </c>
      <c r="BJ530" s="21">
        <v>0</v>
      </c>
      <c r="BK530" s="21">
        <v>0</v>
      </c>
      <c r="BL530" s="21">
        <v>0</v>
      </c>
      <c r="BM530" s="21">
        <v>0</v>
      </c>
      <c r="BN530" s="21">
        <v>0.04</v>
      </c>
      <c r="BO530" s="21">
        <v>0</v>
      </c>
      <c r="BP530" s="21">
        <v>0</v>
      </c>
      <c r="BQ530" s="21">
        <v>0</v>
      </c>
      <c r="BR530" s="21">
        <v>0</v>
      </c>
      <c r="BS530" s="21">
        <v>0.03</v>
      </c>
      <c r="BT530" s="21">
        <v>0</v>
      </c>
      <c r="BU530" s="21">
        <v>0</v>
      </c>
      <c r="BV530" s="21">
        <v>0.14000000000000001</v>
      </c>
      <c r="BW530" s="21">
        <v>0.01</v>
      </c>
      <c r="BX530" s="21">
        <v>0</v>
      </c>
      <c r="BY530" s="21">
        <v>0</v>
      </c>
      <c r="BZ530" s="21">
        <v>0</v>
      </c>
      <c r="CA530" s="21">
        <v>0</v>
      </c>
      <c r="CB530" s="21">
        <v>15.12</v>
      </c>
      <c r="CC530" s="23"/>
      <c r="CE530" s="21">
        <v>0</v>
      </c>
      <c r="CG530" s="21">
        <v>0</v>
      </c>
      <c r="CH530" s="21">
        <v>0</v>
      </c>
      <c r="CI530" s="21">
        <v>0</v>
      </c>
      <c r="CJ530" s="21">
        <v>0</v>
      </c>
      <c r="CK530" s="21">
        <v>0</v>
      </c>
      <c r="CL530" s="21">
        <v>0</v>
      </c>
      <c r="CM530" s="21">
        <v>0</v>
      </c>
      <c r="CN530" s="21">
        <v>0</v>
      </c>
      <c r="CO530" s="21">
        <v>0</v>
      </c>
      <c r="CP530" s="21">
        <v>0</v>
      </c>
      <c r="CQ530" s="21">
        <v>0</v>
      </c>
    </row>
    <row r="531" spans="1:95" s="21" customFormat="1" ht="15" x14ac:dyDescent="0.25">
      <c r="A531" s="18" t="s">
        <v>109</v>
      </c>
      <c r="B531" s="22" t="s">
        <v>131</v>
      </c>
      <c r="C531" s="23" t="str">
        <f>"40"</f>
        <v>40</v>
      </c>
      <c r="D531" s="23">
        <v>0.51</v>
      </c>
      <c r="E531" s="23">
        <v>0</v>
      </c>
      <c r="F531" s="23">
        <v>0.25</v>
      </c>
      <c r="G531" s="23">
        <v>0</v>
      </c>
      <c r="H531" s="23">
        <v>7.48</v>
      </c>
      <c r="I531" s="23">
        <v>35.414000000000001</v>
      </c>
      <c r="J531" s="21">
        <v>0.08</v>
      </c>
      <c r="K531" s="21">
        <v>0</v>
      </c>
      <c r="L531" s="21">
        <v>0</v>
      </c>
      <c r="M531" s="21">
        <v>0</v>
      </c>
      <c r="N531" s="21">
        <v>0.19</v>
      </c>
      <c r="O531" s="21">
        <v>6.96</v>
      </c>
      <c r="P531" s="21">
        <v>0.33</v>
      </c>
      <c r="Q531" s="21">
        <v>0</v>
      </c>
      <c r="R531" s="21">
        <v>0</v>
      </c>
      <c r="S531" s="21">
        <v>0.4</v>
      </c>
      <c r="T531" s="21">
        <v>0</v>
      </c>
      <c r="U531" s="21">
        <v>244</v>
      </c>
      <c r="V531" s="21">
        <v>98</v>
      </c>
      <c r="W531" s="21">
        <v>14</v>
      </c>
      <c r="X531" s="21">
        <v>18.8</v>
      </c>
      <c r="Y531" s="21">
        <v>63.2</v>
      </c>
      <c r="Z531" s="21">
        <v>1.56</v>
      </c>
      <c r="AA531" s="21">
        <v>0</v>
      </c>
      <c r="AB531" s="21">
        <v>2</v>
      </c>
      <c r="AC531" s="21">
        <v>0.4</v>
      </c>
      <c r="AD531" s="21">
        <v>0.56000000000000005</v>
      </c>
      <c r="AE531" s="21">
        <v>7.0000000000000007E-2</v>
      </c>
      <c r="AF531" s="21">
        <v>0.03</v>
      </c>
      <c r="AG531" s="21">
        <v>0.28000000000000003</v>
      </c>
      <c r="AH531" s="21">
        <v>0.8</v>
      </c>
      <c r="AI531" s="21">
        <v>0</v>
      </c>
      <c r="AJ531" s="21">
        <v>0</v>
      </c>
      <c r="AK531" s="21">
        <v>128.80000000000001</v>
      </c>
      <c r="AL531" s="21">
        <v>99.2</v>
      </c>
      <c r="AM531" s="21">
        <v>170.8</v>
      </c>
      <c r="AN531" s="21">
        <v>89.2</v>
      </c>
      <c r="AO531" s="21">
        <v>37.200000000000003</v>
      </c>
      <c r="AP531" s="21">
        <v>79.2</v>
      </c>
      <c r="AQ531" s="21">
        <v>32</v>
      </c>
      <c r="AR531" s="21">
        <v>148.4</v>
      </c>
      <c r="AS531" s="21">
        <v>118.8</v>
      </c>
      <c r="AT531" s="21">
        <v>116.4</v>
      </c>
      <c r="AU531" s="21">
        <v>185.6</v>
      </c>
      <c r="AV531" s="21">
        <v>49.6</v>
      </c>
      <c r="AW531" s="21">
        <v>124</v>
      </c>
      <c r="AX531" s="21">
        <v>611.6</v>
      </c>
      <c r="AY531" s="21">
        <v>0</v>
      </c>
      <c r="AZ531" s="21">
        <v>210.4</v>
      </c>
      <c r="BA531" s="21">
        <v>116.4</v>
      </c>
      <c r="BB531" s="21">
        <v>72</v>
      </c>
      <c r="BC531" s="21">
        <v>52</v>
      </c>
      <c r="BD531" s="21">
        <v>0</v>
      </c>
      <c r="BE531" s="21">
        <v>0</v>
      </c>
      <c r="BF531" s="21">
        <v>0</v>
      </c>
      <c r="BG531" s="21">
        <v>0</v>
      </c>
      <c r="BH531" s="21">
        <v>0</v>
      </c>
      <c r="BI531" s="21">
        <v>0</v>
      </c>
      <c r="BJ531" s="21">
        <v>0</v>
      </c>
      <c r="BK531" s="21">
        <v>0.06</v>
      </c>
      <c r="BL531" s="21">
        <v>0</v>
      </c>
      <c r="BM531" s="21">
        <v>0</v>
      </c>
      <c r="BN531" s="21">
        <v>0.01</v>
      </c>
      <c r="BO531" s="21">
        <v>0</v>
      </c>
      <c r="BP531" s="21">
        <v>0</v>
      </c>
      <c r="BQ531" s="21">
        <v>0</v>
      </c>
      <c r="BR531" s="21">
        <v>0</v>
      </c>
      <c r="BS531" s="21">
        <v>0.04</v>
      </c>
      <c r="BT531" s="21">
        <v>0</v>
      </c>
      <c r="BU531" s="21">
        <v>0</v>
      </c>
      <c r="BV531" s="21">
        <v>0.19</v>
      </c>
      <c r="BW531" s="21">
        <v>0.03</v>
      </c>
      <c r="BX531" s="21">
        <v>0</v>
      </c>
      <c r="BY531" s="21">
        <v>0</v>
      </c>
      <c r="BZ531" s="21">
        <v>0</v>
      </c>
      <c r="CA531" s="21">
        <v>0</v>
      </c>
      <c r="CB531" s="21">
        <v>18.8</v>
      </c>
      <c r="CC531" s="23"/>
      <c r="CE531" s="21">
        <v>0.33</v>
      </c>
      <c r="CG531" s="21">
        <v>0</v>
      </c>
      <c r="CH531" s="21">
        <v>0</v>
      </c>
      <c r="CI531" s="21">
        <v>0</v>
      </c>
      <c r="CJ531" s="21">
        <v>0</v>
      </c>
      <c r="CK531" s="21">
        <v>0</v>
      </c>
      <c r="CL531" s="21">
        <v>0</v>
      </c>
      <c r="CM531" s="21">
        <v>0</v>
      </c>
      <c r="CN531" s="21">
        <v>0</v>
      </c>
      <c r="CO531" s="21">
        <v>0</v>
      </c>
      <c r="CP531" s="21">
        <v>0</v>
      </c>
      <c r="CQ531" s="21">
        <v>0</v>
      </c>
    </row>
    <row r="532" spans="1:95" s="18" customFormat="1" ht="15" x14ac:dyDescent="0.25">
      <c r="A532" s="27"/>
      <c r="B532" s="19" t="s">
        <v>137</v>
      </c>
      <c r="C532" s="20" t="str">
        <f>"100"</f>
        <v>100</v>
      </c>
      <c r="D532" s="20">
        <v>0.36</v>
      </c>
      <c r="E532" s="20">
        <v>0</v>
      </c>
      <c r="F532" s="20">
        <v>0.3</v>
      </c>
      <c r="G532" s="20">
        <v>0.3</v>
      </c>
      <c r="H532" s="20">
        <v>11.6</v>
      </c>
      <c r="I532" s="20">
        <v>47.62</v>
      </c>
      <c r="J532" s="18">
        <v>0.1</v>
      </c>
      <c r="K532" s="18">
        <v>0</v>
      </c>
      <c r="L532" s="18">
        <v>0</v>
      </c>
      <c r="M532" s="18">
        <v>0</v>
      </c>
      <c r="N532" s="18">
        <v>9</v>
      </c>
      <c r="O532" s="18">
        <v>0.8</v>
      </c>
      <c r="P532" s="18">
        <v>1.8</v>
      </c>
      <c r="Q532" s="18">
        <v>0</v>
      </c>
      <c r="R532" s="18">
        <v>0</v>
      </c>
      <c r="S532" s="18">
        <v>0.8</v>
      </c>
      <c r="T532" s="18">
        <v>0.5</v>
      </c>
      <c r="U532" s="18">
        <v>15.6</v>
      </c>
      <c r="V532" s="18">
        <v>152.9</v>
      </c>
      <c r="W532" s="18">
        <v>12.8</v>
      </c>
      <c r="X532" s="18">
        <v>6.75</v>
      </c>
      <c r="Y532" s="18">
        <v>7.7</v>
      </c>
      <c r="Z532" s="18">
        <v>1.76</v>
      </c>
      <c r="AA532" s="18">
        <v>0</v>
      </c>
      <c r="AB532" s="18">
        <v>30</v>
      </c>
      <c r="AC532" s="18">
        <v>5</v>
      </c>
      <c r="AD532" s="18">
        <v>0.2</v>
      </c>
      <c r="AE532" s="18">
        <v>0.02</v>
      </c>
      <c r="AF532" s="18">
        <v>0.01</v>
      </c>
      <c r="AG532" s="18">
        <v>0.24</v>
      </c>
      <c r="AH532" s="18">
        <v>0.4</v>
      </c>
      <c r="AI532" s="18">
        <v>3</v>
      </c>
      <c r="AJ532" s="18">
        <v>0</v>
      </c>
      <c r="AK532" s="18">
        <v>10.8</v>
      </c>
      <c r="AL532" s="18">
        <v>11.7</v>
      </c>
      <c r="AM532" s="18">
        <v>17.100000000000001</v>
      </c>
      <c r="AN532" s="18">
        <v>16.2</v>
      </c>
      <c r="AO532" s="18">
        <v>2.7</v>
      </c>
      <c r="AP532" s="18">
        <v>9.9</v>
      </c>
      <c r="AQ532" s="18">
        <v>2.7</v>
      </c>
      <c r="AR532" s="18">
        <v>8.1</v>
      </c>
      <c r="AS532" s="18">
        <v>15.3</v>
      </c>
      <c r="AT532" s="18">
        <v>9</v>
      </c>
      <c r="AU532" s="18">
        <v>70.2</v>
      </c>
      <c r="AV532" s="18">
        <v>6.3</v>
      </c>
      <c r="AW532" s="18">
        <v>12.6</v>
      </c>
      <c r="AX532" s="18">
        <v>37.799999999999997</v>
      </c>
      <c r="AY532" s="18">
        <v>0</v>
      </c>
      <c r="AZ532" s="18">
        <v>11.7</v>
      </c>
      <c r="BA532" s="18">
        <v>14.4</v>
      </c>
      <c r="BB532" s="18">
        <v>5.4</v>
      </c>
      <c r="BC532" s="18">
        <v>4.5</v>
      </c>
      <c r="BD532" s="18">
        <v>0</v>
      </c>
      <c r="BE532" s="18">
        <v>0</v>
      </c>
      <c r="BF532" s="18">
        <v>0</v>
      </c>
      <c r="BG532" s="18">
        <v>0</v>
      </c>
      <c r="BH532" s="18">
        <v>0</v>
      </c>
      <c r="BI532" s="18">
        <v>0</v>
      </c>
      <c r="BJ532" s="18">
        <v>0</v>
      </c>
      <c r="BK532" s="18">
        <v>0</v>
      </c>
      <c r="BL532" s="18">
        <v>0</v>
      </c>
      <c r="BM532" s="18">
        <v>0</v>
      </c>
      <c r="BN532" s="18">
        <v>0</v>
      </c>
      <c r="BO532" s="18">
        <v>0</v>
      </c>
      <c r="BP532" s="18">
        <v>0</v>
      </c>
      <c r="BQ532" s="18">
        <v>0</v>
      </c>
      <c r="BR532" s="18">
        <v>0</v>
      </c>
      <c r="BS532" s="18">
        <v>0</v>
      </c>
      <c r="BT532" s="18">
        <v>0</v>
      </c>
      <c r="BU532" s="18">
        <v>0</v>
      </c>
      <c r="BV532" s="18">
        <v>0</v>
      </c>
      <c r="BW532" s="18">
        <v>0</v>
      </c>
      <c r="BX532" s="18">
        <v>0</v>
      </c>
      <c r="BY532" s="18">
        <v>0</v>
      </c>
      <c r="BZ532" s="18">
        <v>0</v>
      </c>
      <c r="CA532" s="18">
        <v>0</v>
      </c>
      <c r="CB532" s="18">
        <v>86.3</v>
      </c>
      <c r="CC532" s="20"/>
      <c r="CE532" s="18">
        <v>5</v>
      </c>
      <c r="CG532" s="18">
        <v>0</v>
      </c>
      <c r="CH532" s="18">
        <v>0</v>
      </c>
      <c r="CI532" s="18">
        <v>0</v>
      </c>
      <c r="CJ532" s="18">
        <v>0</v>
      </c>
      <c r="CK532" s="18">
        <v>0</v>
      </c>
      <c r="CL532" s="18">
        <v>0</v>
      </c>
      <c r="CM532" s="18">
        <v>0</v>
      </c>
      <c r="CN532" s="18">
        <v>0</v>
      </c>
      <c r="CO532" s="18">
        <v>0</v>
      </c>
      <c r="CP532" s="18">
        <v>0</v>
      </c>
      <c r="CQ532" s="18">
        <v>0</v>
      </c>
    </row>
    <row r="533" spans="1:95" s="26" customFormat="1" ht="15" x14ac:dyDescent="0.25">
      <c r="A533" s="5"/>
      <c r="B533" s="24" t="s">
        <v>91</v>
      </c>
      <c r="C533" s="25"/>
      <c r="D533" s="25">
        <v>29.93</v>
      </c>
      <c r="E533" s="25">
        <v>15.84</v>
      </c>
      <c r="F533" s="25">
        <v>30.74</v>
      </c>
      <c r="G533" s="25">
        <v>0.4</v>
      </c>
      <c r="H533" s="25">
        <v>113.93</v>
      </c>
      <c r="I533" s="25">
        <v>825.7</v>
      </c>
      <c r="J533" s="26">
        <v>18.32</v>
      </c>
      <c r="K533" s="26">
        <v>3.67</v>
      </c>
      <c r="L533" s="26">
        <v>2.11</v>
      </c>
      <c r="M533" s="26">
        <v>0</v>
      </c>
      <c r="N533" s="26">
        <v>58.28</v>
      </c>
      <c r="O533" s="26">
        <v>41.79</v>
      </c>
      <c r="P533" s="26">
        <v>13.85</v>
      </c>
      <c r="Q533" s="26">
        <v>0</v>
      </c>
      <c r="R533" s="26">
        <v>0</v>
      </c>
      <c r="S533" s="26">
        <v>2.92</v>
      </c>
      <c r="T533" s="26">
        <v>8.75</v>
      </c>
      <c r="U533" s="26">
        <v>1034.08</v>
      </c>
      <c r="V533" s="26">
        <v>2121.85</v>
      </c>
      <c r="W533" s="26">
        <v>214.78</v>
      </c>
      <c r="X533" s="26">
        <v>179.78</v>
      </c>
      <c r="Y533" s="26">
        <v>558.16999999999996</v>
      </c>
      <c r="Z533" s="26">
        <v>9.92</v>
      </c>
      <c r="AA533" s="26">
        <v>63.39</v>
      </c>
      <c r="AB533" s="26">
        <v>10582.27</v>
      </c>
      <c r="AC533" s="26">
        <v>3221.33</v>
      </c>
      <c r="AD533" s="26">
        <v>6.26</v>
      </c>
      <c r="AE533" s="26">
        <v>0.38</v>
      </c>
      <c r="AF533" s="26">
        <v>0.39</v>
      </c>
      <c r="AG533" s="26">
        <v>7.64</v>
      </c>
      <c r="AH533" s="26">
        <v>15.84</v>
      </c>
      <c r="AI533" s="26">
        <v>56.31</v>
      </c>
      <c r="AJ533" s="26">
        <v>0</v>
      </c>
      <c r="AK533" s="26">
        <v>1328.23</v>
      </c>
      <c r="AL533" s="26">
        <v>1066.5</v>
      </c>
      <c r="AM533" s="26">
        <v>1899.71</v>
      </c>
      <c r="AN533" s="26">
        <v>1702.78</v>
      </c>
      <c r="AO533" s="26">
        <v>514.89</v>
      </c>
      <c r="AP533" s="26">
        <v>1005.36</v>
      </c>
      <c r="AQ533" s="26">
        <v>292.12</v>
      </c>
      <c r="AR533" s="26">
        <v>1154.82</v>
      </c>
      <c r="AS533" s="26">
        <v>1360.71</v>
      </c>
      <c r="AT533" s="26">
        <v>1423.37</v>
      </c>
      <c r="AU533" s="26">
        <v>2318.9899999999998</v>
      </c>
      <c r="AV533" s="26">
        <v>787.69</v>
      </c>
      <c r="AW533" s="26">
        <v>1179.0899999999999</v>
      </c>
      <c r="AX533" s="26">
        <v>5249.97</v>
      </c>
      <c r="AY533" s="26">
        <v>241.01</v>
      </c>
      <c r="AZ533" s="26">
        <v>1313.56</v>
      </c>
      <c r="BA533" s="26">
        <v>1110.83</v>
      </c>
      <c r="BB533" s="26">
        <v>829.02</v>
      </c>
      <c r="BC533" s="26">
        <v>399.81</v>
      </c>
      <c r="BD533" s="26">
        <v>0.55000000000000004</v>
      </c>
      <c r="BE533" s="26">
        <v>0.12</v>
      </c>
      <c r="BF533" s="26">
        <v>0.11</v>
      </c>
      <c r="BG533" s="26">
        <v>0.28000000000000003</v>
      </c>
      <c r="BH533" s="26">
        <v>0.35</v>
      </c>
      <c r="BI533" s="26">
        <v>1.19</v>
      </c>
      <c r="BJ533" s="26">
        <v>0</v>
      </c>
      <c r="BK533" s="26">
        <v>4.04</v>
      </c>
      <c r="BL533" s="26">
        <v>0</v>
      </c>
      <c r="BM533" s="26">
        <v>1.32</v>
      </c>
      <c r="BN533" s="26">
        <v>0.06</v>
      </c>
      <c r="BO533" s="26">
        <v>0.03</v>
      </c>
      <c r="BP533" s="26">
        <v>0</v>
      </c>
      <c r="BQ533" s="26">
        <v>0.12</v>
      </c>
      <c r="BR533" s="26">
        <v>0.43</v>
      </c>
      <c r="BS533" s="26">
        <v>4.71</v>
      </c>
      <c r="BT533" s="26">
        <v>0</v>
      </c>
      <c r="BU533" s="26">
        <v>0</v>
      </c>
      <c r="BV533" s="26">
        <v>3.5</v>
      </c>
      <c r="BW533" s="26">
        <v>0.05</v>
      </c>
      <c r="BX533" s="26">
        <v>0</v>
      </c>
      <c r="BY533" s="26">
        <v>0</v>
      </c>
      <c r="BZ533" s="26">
        <v>0</v>
      </c>
      <c r="CA533" s="26">
        <v>0</v>
      </c>
      <c r="CB533" s="26">
        <v>907.27</v>
      </c>
      <c r="CC533" s="25"/>
      <c r="CD533" s="26" t="e">
        <f>$I$31/$I$46*100</f>
        <v>#DIV/0!</v>
      </c>
      <c r="CE533" s="26">
        <v>1827.11</v>
      </c>
      <c r="CG533" s="26">
        <v>0</v>
      </c>
      <c r="CH533" s="26">
        <v>0</v>
      </c>
      <c r="CI533" s="26">
        <v>0</v>
      </c>
      <c r="CJ533" s="26">
        <v>0</v>
      </c>
      <c r="CK533" s="26">
        <v>0</v>
      </c>
      <c r="CL533" s="26">
        <v>0</v>
      </c>
      <c r="CM533" s="26">
        <v>0</v>
      </c>
      <c r="CN533" s="26">
        <v>0</v>
      </c>
      <c r="CO533" s="26">
        <v>0</v>
      </c>
      <c r="CP533" s="26">
        <v>14.19</v>
      </c>
      <c r="CQ533" s="26">
        <v>1.26</v>
      </c>
    </row>
    <row r="534" spans="1:95" s="5" customFormat="1" ht="15" x14ac:dyDescent="0.25">
      <c r="A534" s="13"/>
      <c r="B534" s="17" t="s">
        <v>92</v>
      </c>
      <c r="C534" s="11"/>
      <c r="D534" s="11"/>
      <c r="E534" s="11"/>
      <c r="F534" s="11"/>
      <c r="G534" s="11"/>
      <c r="H534" s="11"/>
      <c r="I534" s="11"/>
      <c r="CC534" s="11"/>
    </row>
    <row r="535" spans="1:95" s="21" customFormat="1" ht="15" x14ac:dyDescent="0.25">
      <c r="A535" s="18"/>
      <c r="B535" s="22" t="s">
        <v>321</v>
      </c>
      <c r="C535" s="23" t="str">
        <f>"50"</f>
        <v>50</v>
      </c>
      <c r="D535" s="23">
        <v>2.77</v>
      </c>
      <c r="E535" s="23">
        <v>2.95</v>
      </c>
      <c r="F535" s="23">
        <v>2.0699999999999998</v>
      </c>
      <c r="G535" s="23">
        <v>0</v>
      </c>
      <c r="H535" s="23">
        <v>35.08</v>
      </c>
      <c r="I535" s="23">
        <v>161.29</v>
      </c>
      <c r="J535" s="21">
        <v>0</v>
      </c>
      <c r="K535" s="21">
        <v>0</v>
      </c>
      <c r="L535" s="21">
        <v>0</v>
      </c>
      <c r="M535" s="21">
        <v>0</v>
      </c>
      <c r="N535" s="21">
        <v>34.130000000000003</v>
      </c>
      <c r="O535" s="21">
        <v>0</v>
      </c>
      <c r="P535" s="21">
        <v>0.96</v>
      </c>
      <c r="Q535" s="21">
        <v>0</v>
      </c>
      <c r="R535" s="21">
        <v>0</v>
      </c>
      <c r="S535" s="21">
        <v>0</v>
      </c>
      <c r="T535" s="21">
        <v>0.15</v>
      </c>
      <c r="U535" s="21">
        <v>0</v>
      </c>
      <c r="V535" s="21">
        <v>31.24</v>
      </c>
      <c r="W535" s="21">
        <v>4.84</v>
      </c>
      <c r="X535" s="21">
        <v>3.92</v>
      </c>
      <c r="Y535" s="21">
        <v>21.75</v>
      </c>
      <c r="Z535" s="21">
        <v>0.35</v>
      </c>
      <c r="AA535" s="21">
        <v>0</v>
      </c>
      <c r="AB535" s="21">
        <v>0</v>
      </c>
      <c r="AC535" s="21">
        <v>0</v>
      </c>
      <c r="AD535" s="21">
        <v>1.2</v>
      </c>
      <c r="AE535" s="21">
        <v>0.03</v>
      </c>
      <c r="AF535" s="21">
        <v>0.01</v>
      </c>
      <c r="AG535" s="21">
        <v>0.24</v>
      </c>
      <c r="AH535" s="21">
        <v>0.75</v>
      </c>
      <c r="AI535" s="21">
        <v>0</v>
      </c>
      <c r="AJ535" s="21">
        <v>0</v>
      </c>
      <c r="AK535" s="21">
        <v>0</v>
      </c>
      <c r="AL535" s="21">
        <v>0</v>
      </c>
      <c r="AM535" s="21">
        <v>0</v>
      </c>
      <c r="AN535" s="21">
        <v>0</v>
      </c>
      <c r="AO535" s="21">
        <v>0</v>
      </c>
      <c r="AP535" s="21">
        <v>0</v>
      </c>
      <c r="AQ535" s="21">
        <v>0</v>
      </c>
      <c r="AR535" s="21">
        <v>0</v>
      </c>
      <c r="AS535" s="21">
        <v>0</v>
      </c>
      <c r="AT535" s="21">
        <v>0</v>
      </c>
      <c r="AU535" s="21">
        <v>0</v>
      </c>
      <c r="AV535" s="21">
        <v>0</v>
      </c>
      <c r="AW535" s="21">
        <v>0</v>
      </c>
      <c r="AX535" s="21">
        <v>0</v>
      </c>
      <c r="AY535" s="21">
        <v>0</v>
      </c>
      <c r="AZ535" s="21">
        <v>0</v>
      </c>
      <c r="BA535" s="21">
        <v>0</v>
      </c>
      <c r="BB535" s="21">
        <v>0</v>
      </c>
      <c r="BC535" s="21">
        <v>0</v>
      </c>
      <c r="BD535" s="21">
        <v>0</v>
      </c>
      <c r="BE535" s="21">
        <v>0</v>
      </c>
      <c r="BF535" s="21">
        <v>0</v>
      </c>
      <c r="BG535" s="21">
        <v>0</v>
      </c>
      <c r="BH535" s="21">
        <v>0</v>
      </c>
      <c r="BI535" s="21">
        <v>0</v>
      </c>
      <c r="BJ535" s="21">
        <v>0</v>
      </c>
      <c r="BK535" s="21">
        <v>0</v>
      </c>
      <c r="BL535" s="21">
        <v>0</v>
      </c>
      <c r="BM535" s="21">
        <v>0</v>
      </c>
      <c r="BN535" s="21">
        <v>0</v>
      </c>
      <c r="BO535" s="21">
        <v>0</v>
      </c>
      <c r="BP535" s="21">
        <v>0</v>
      </c>
      <c r="BQ535" s="21">
        <v>0</v>
      </c>
      <c r="BR535" s="21">
        <v>0</v>
      </c>
      <c r="BS535" s="21">
        <v>0</v>
      </c>
      <c r="BT535" s="21">
        <v>0</v>
      </c>
      <c r="BU535" s="21">
        <v>0</v>
      </c>
      <c r="BV535" s="21">
        <v>0</v>
      </c>
      <c r="BW535" s="21">
        <v>0</v>
      </c>
      <c r="BX535" s="21">
        <v>0</v>
      </c>
      <c r="BY535" s="21">
        <v>0</v>
      </c>
      <c r="BZ535" s="21">
        <v>0</v>
      </c>
      <c r="CA535" s="21">
        <v>0</v>
      </c>
      <c r="CB535" s="21">
        <v>6</v>
      </c>
      <c r="CC535" s="23"/>
      <c r="CE535" s="21">
        <v>0</v>
      </c>
      <c r="CG535" s="21">
        <v>0</v>
      </c>
      <c r="CH535" s="21">
        <v>0</v>
      </c>
      <c r="CI535" s="21">
        <v>0</v>
      </c>
      <c r="CJ535" s="21">
        <v>0</v>
      </c>
      <c r="CK535" s="21">
        <v>0</v>
      </c>
      <c r="CL535" s="21">
        <v>0</v>
      </c>
      <c r="CM535" s="21">
        <v>0</v>
      </c>
      <c r="CN535" s="21">
        <v>0</v>
      </c>
      <c r="CO535" s="21">
        <v>0</v>
      </c>
      <c r="CP535" s="21">
        <v>0</v>
      </c>
      <c r="CQ535" s="21">
        <v>0</v>
      </c>
    </row>
    <row r="536" spans="1:95" s="21" customFormat="1" ht="15" x14ac:dyDescent="0.25">
      <c r="A536" s="18"/>
      <c r="B536" s="22" t="s">
        <v>93</v>
      </c>
      <c r="C536" s="23" t="str">
        <f>"100"</f>
        <v>100</v>
      </c>
      <c r="D536" s="23">
        <v>1.5</v>
      </c>
      <c r="E536" s="23">
        <v>0</v>
      </c>
      <c r="F536" s="23">
        <v>0.5</v>
      </c>
      <c r="G536" s="23">
        <v>0</v>
      </c>
      <c r="H536" s="23">
        <v>22.7</v>
      </c>
      <c r="I536" s="23">
        <v>95.500000000000014</v>
      </c>
      <c r="J536" s="21">
        <v>0.2</v>
      </c>
      <c r="K536" s="21">
        <v>0</v>
      </c>
      <c r="L536" s="21">
        <v>0.2</v>
      </c>
      <c r="M536" s="21">
        <v>0</v>
      </c>
      <c r="N536" s="21">
        <v>19</v>
      </c>
      <c r="O536" s="21">
        <v>2</v>
      </c>
      <c r="P536" s="21">
        <v>1.7</v>
      </c>
      <c r="Q536" s="21">
        <v>0</v>
      </c>
      <c r="R536" s="21">
        <v>0</v>
      </c>
      <c r="S536" s="21">
        <v>0.4</v>
      </c>
      <c r="T536" s="21">
        <v>0.9</v>
      </c>
      <c r="U536" s="21">
        <v>0</v>
      </c>
      <c r="V536" s="21">
        <v>348</v>
      </c>
      <c r="W536" s="21">
        <v>8</v>
      </c>
      <c r="X536" s="21">
        <v>42</v>
      </c>
      <c r="Y536" s="21">
        <v>28</v>
      </c>
      <c r="Z536" s="21">
        <v>0.6</v>
      </c>
      <c r="AA536" s="21">
        <v>0</v>
      </c>
      <c r="AB536" s="21">
        <v>120</v>
      </c>
      <c r="AC536" s="21">
        <v>20</v>
      </c>
      <c r="AD536" s="21">
        <v>0.4</v>
      </c>
      <c r="AE536" s="21">
        <v>0.04</v>
      </c>
      <c r="AF536" s="21">
        <v>0.05</v>
      </c>
      <c r="AG536" s="21">
        <v>0.6</v>
      </c>
      <c r="AH536" s="21">
        <v>0.9</v>
      </c>
      <c r="AI536" s="21">
        <v>10</v>
      </c>
      <c r="AJ536" s="21">
        <v>0</v>
      </c>
      <c r="AK536" s="21">
        <v>0</v>
      </c>
      <c r="AL536" s="21">
        <v>0</v>
      </c>
      <c r="AM536" s="21">
        <v>0</v>
      </c>
      <c r="AN536" s="21">
        <v>0</v>
      </c>
      <c r="AO536" s="21">
        <v>0</v>
      </c>
      <c r="AP536" s="21">
        <v>0</v>
      </c>
      <c r="AQ536" s="21">
        <v>0</v>
      </c>
      <c r="AR536" s="21">
        <v>0</v>
      </c>
      <c r="AS536" s="21">
        <v>0</v>
      </c>
      <c r="AT536" s="21">
        <v>0</v>
      </c>
      <c r="AU536" s="21">
        <v>0</v>
      </c>
      <c r="AV536" s="21">
        <v>0</v>
      </c>
      <c r="AW536" s="21">
        <v>0</v>
      </c>
      <c r="AX536" s="21">
        <v>0</v>
      </c>
      <c r="AY536" s="21">
        <v>0</v>
      </c>
      <c r="AZ536" s="21">
        <v>0</v>
      </c>
      <c r="BA536" s="21">
        <v>0</v>
      </c>
      <c r="BB536" s="21">
        <v>0</v>
      </c>
      <c r="BC536" s="21">
        <v>0</v>
      </c>
      <c r="BD536" s="21">
        <v>0</v>
      </c>
      <c r="BE536" s="21">
        <v>0</v>
      </c>
      <c r="BF536" s="21">
        <v>0</v>
      </c>
      <c r="BG536" s="21">
        <v>0</v>
      </c>
      <c r="BH536" s="21">
        <v>0</v>
      </c>
      <c r="BI536" s="21">
        <v>0</v>
      </c>
      <c r="BJ536" s="21">
        <v>0</v>
      </c>
      <c r="BK536" s="21">
        <v>0</v>
      </c>
      <c r="BL536" s="21">
        <v>0</v>
      </c>
      <c r="BM536" s="21">
        <v>0</v>
      </c>
      <c r="BN536" s="21">
        <v>0</v>
      </c>
      <c r="BO536" s="21">
        <v>0</v>
      </c>
      <c r="BP536" s="21">
        <v>0</v>
      </c>
      <c r="BQ536" s="21">
        <v>0</v>
      </c>
      <c r="BR536" s="21">
        <v>0</v>
      </c>
      <c r="BS536" s="21">
        <v>0</v>
      </c>
      <c r="BT536" s="21">
        <v>0</v>
      </c>
      <c r="BU536" s="21">
        <v>0</v>
      </c>
      <c r="BV536" s="21">
        <v>0</v>
      </c>
      <c r="BW536" s="21">
        <v>0</v>
      </c>
      <c r="BX536" s="21">
        <v>0</v>
      </c>
      <c r="BY536" s="21">
        <v>0</v>
      </c>
      <c r="BZ536" s="21">
        <v>0</v>
      </c>
      <c r="CA536" s="21">
        <v>0</v>
      </c>
      <c r="CB536" s="21">
        <v>74</v>
      </c>
      <c r="CC536" s="23"/>
      <c r="CE536" s="21">
        <v>20</v>
      </c>
      <c r="CG536" s="21">
        <v>0</v>
      </c>
      <c r="CH536" s="21">
        <v>0</v>
      </c>
      <c r="CI536" s="21">
        <v>0</v>
      </c>
      <c r="CJ536" s="21">
        <v>0</v>
      </c>
      <c r="CK536" s="21">
        <v>0</v>
      </c>
      <c r="CL536" s="21">
        <v>0</v>
      </c>
      <c r="CM536" s="21">
        <v>0</v>
      </c>
      <c r="CN536" s="21">
        <v>0</v>
      </c>
      <c r="CO536" s="21">
        <v>0</v>
      </c>
      <c r="CP536" s="21">
        <v>0</v>
      </c>
      <c r="CQ536" s="21">
        <v>0</v>
      </c>
    </row>
    <row r="537" spans="1:95" s="18" customFormat="1" ht="15" x14ac:dyDescent="0.25">
      <c r="B537" s="19" t="s">
        <v>118</v>
      </c>
      <c r="C537" s="20" t="str">
        <f>"200"</f>
        <v>200</v>
      </c>
      <c r="D537" s="20">
        <v>1</v>
      </c>
      <c r="E537" s="20">
        <v>0</v>
      </c>
      <c r="F537" s="20">
        <v>0.2</v>
      </c>
      <c r="G537" s="20">
        <v>0</v>
      </c>
      <c r="H537" s="20">
        <v>22.6</v>
      </c>
      <c r="I537" s="20">
        <v>94.08</v>
      </c>
      <c r="J537" s="18">
        <v>0</v>
      </c>
      <c r="K537" s="18">
        <v>0</v>
      </c>
      <c r="L537" s="18">
        <v>0</v>
      </c>
      <c r="M537" s="18">
        <v>0</v>
      </c>
      <c r="N537" s="18">
        <v>21.8</v>
      </c>
      <c r="O537" s="18">
        <v>0.4</v>
      </c>
      <c r="P537" s="18">
        <v>0.4</v>
      </c>
      <c r="Q537" s="18">
        <v>0</v>
      </c>
      <c r="R537" s="18">
        <v>0</v>
      </c>
      <c r="S537" s="18">
        <v>1</v>
      </c>
      <c r="T537" s="18">
        <v>0.6</v>
      </c>
      <c r="U537" s="18">
        <v>12</v>
      </c>
      <c r="V537" s="18">
        <v>240</v>
      </c>
      <c r="W537" s="18">
        <v>14</v>
      </c>
      <c r="X537" s="18">
        <v>8</v>
      </c>
      <c r="Y537" s="18">
        <v>14</v>
      </c>
      <c r="Z537" s="18">
        <v>2.8</v>
      </c>
      <c r="AA537" s="18">
        <v>0</v>
      </c>
      <c r="AB537" s="18">
        <v>0</v>
      </c>
      <c r="AC537" s="18">
        <v>0</v>
      </c>
      <c r="AD537" s="18">
        <v>0.2</v>
      </c>
      <c r="AE537" s="18">
        <v>0.02</v>
      </c>
      <c r="AF537" s="18">
        <v>0.02</v>
      </c>
      <c r="AG537" s="18">
        <v>0.2</v>
      </c>
      <c r="AH537" s="18">
        <v>0.4</v>
      </c>
      <c r="AI537" s="18">
        <v>4</v>
      </c>
      <c r="AJ537" s="18">
        <v>0.4</v>
      </c>
      <c r="AK537" s="18">
        <v>16</v>
      </c>
      <c r="AL537" s="18">
        <v>20</v>
      </c>
      <c r="AM537" s="18">
        <v>28</v>
      </c>
      <c r="AN537" s="18">
        <v>28</v>
      </c>
      <c r="AO537" s="18">
        <v>4</v>
      </c>
      <c r="AP537" s="18">
        <v>16</v>
      </c>
      <c r="AQ537" s="18">
        <v>4</v>
      </c>
      <c r="AR537" s="18">
        <v>14</v>
      </c>
      <c r="AS537" s="18">
        <v>26</v>
      </c>
      <c r="AT537" s="18">
        <v>16</v>
      </c>
      <c r="AU537" s="18">
        <v>116</v>
      </c>
      <c r="AV537" s="18">
        <v>10</v>
      </c>
      <c r="AW537" s="18">
        <v>22</v>
      </c>
      <c r="AX537" s="18">
        <v>64</v>
      </c>
      <c r="AY537" s="18">
        <v>0</v>
      </c>
      <c r="AZ537" s="18">
        <v>20</v>
      </c>
      <c r="BA537" s="18">
        <v>24</v>
      </c>
      <c r="BB537" s="18">
        <v>10</v>
      </c>
      <c r="BC537" s="18">
        <v>8</v>
      </c>
      <c r="BD537" s="18">
        <v>0</v>
      </c>
      <c r="BE537" s="18">
        <v>0</v>
      </c>
      <c r="BF537" s="18">
        <v>0</v>
      </c>
      <c r="BG537" s="18">
        <v>0</v>
      </c>
      <c r="BH537" s="18">
        <v>0</v>
      </c>
      <c r="BI537" s="18">
        <v>0</v>
      </c>
      <c r="BJ537" s="18">
        <v>0</v>
      </c>
      <c r="BK537" s="18">
        <v>0</v>
      </c>
      <c r="BL537" s="18">
        <v>0</v>
      </c>
      <c r="BM537" s="18">
        <v>0</v>
      </c>
      <c r="BN537" s="18">
        <v>0</v>
      </c>
      <c r="BO537" s="18">
        <v>0</v>
      </c>
      <c r="BP537" s="18">
        <v>0</v>
      </c>
      <c r="BQ537" s="18">
        <v>0</v>
      </c>
      <c r="BR537" s="18">
        <v>0</v>
      </c>
      <c r="BS537" s="18">
        <v>0</v>
      </c>
      <c r="BT537" s="18">
        <v>0</v>
      </c>
      <c r="BU537" s="18">
        <v>0</v>
      </c>
      <c r="BV537" s="18">
        <v>0</v>
      </c>
      <c r="BW537" s="18">
        <v>0</v>
      </c>
      <c r="BX537" s="18">
        <v>0</v>
      </c>
      <c r="BY537" s="18">
        <v>0</v>
      </c>
      <c r="BZ537" s="18">
        <v>0</v>
      </c>
      <c r="CA537" s="18">
        <v>0</v>
      </c>
      <c r="CB537" s="18">
        <v>176.2</v>
      </c>
      <c r="CC537" s="20"/>
      <c r="CE537" s="18">
        <v>0</v>
      </c>
      <c r="CG537" s="18">
        <v>0</v>
      </c>
      <c r="CH537" s="18">
        <v>0</v>
      </c>
      <c r="CI537" s="18">
        <v>0</v>
      </c>
      <c r="CJ537" s="18">
        <v>0</v>
      </c>
      <c r="CK537" s="18">
        <v>0</v>
      </c>
      <c r="CL537" s="18">
        <v>0</v>
      </c>
      <c r="CM537" s="18">
        <v>0</v>
      </c>
      <c r="CN537" s="18">
        <v>0</v>
      </c>
      <c r="CO537" s="18">
        <v>0</v>
      </c>
      <c r="CP537" s="18">
        <v>0</v>
      </c>
      <c r="CQ537" s="18">
        <v>0</v>
      </c>
    </row>
    <row r="538" spans="1:95" s="26" customFormat="1" ht="14.25" x14ac:dyDescent="0.2">
      <c r="B538" s="24" t="s">
        <v>94</v>
      </c>
      <c r="C538" s="25"/>
      <c r="D538" s="25">
        <v>5.27</v>
      </c>
      <c r="E538" s="25">
        <v>2.95</v>
      </c>
      <c r="F538" s="25">
        <v>2.77</v>
      </c>
      <c r="G538" s="25">
        <v>0</v>
      </c>
      <c r="H538" s="25">
        <v>80.38</v>
      </c>
      <c r="I538" s="25">
        <v>350.87</v>
      </c>
      <c r="J538" s="26">
        <v>0.2</v>
      </c>
      <c r="K538" s="26">
        <v>0</v>
      </c>
      <c r="L538" s="26">
        <v>0.2</v>
      </c>
      <c r="M538" s="26">
        <v>0</v>
      </c>
      <c r="N538" s="26">
        <v>74.930000000000007</v>
      </c>
      <c r="O538" s="26">
        <v>2.4</v>
      </c>
      <c r="P538" s="26">
        <v>3.06</v>
      </c>
      <c r="Q538" s="26">
        <v>0</v>
      </c>
      <c r="R538" s="26">
        <v>0</v>
      </c>
      <c r="S538" s="26">
        <v>1.4</v>
      </c>
      <c r="T538" s="26">
        <v>1.65</v>
      </c>
      <c r="U538" s="26">
        <v>12</v>
      </c>
      <c r="V538" s="26">
        <v>619.24</v>
      </c>
      <c r="W538" s="26">
        <v>26.84</v>
      </c>
      <c r="X538" s="26">
        <v>53.92</v>
      </c>
      <c r="Y538" s="26">
        <v>63.75</v>
      </c>
      <c r="Z538" s="26">
        <v>3.75</v>
      </c>
      <c r="AA538" s="26">
        <v>0</v>
      </c>
      <c r="AB538" s="26">
        <v>120</v>
      </c>
      <c r="AC538" s="26">
        <v>20</v>
      </c>
      <c r="AD538" s="26">
        <v>1.8</v>
      </c>
      <c r="AE538" s="26">
        <v>0.09</v>
      </c>
      <c r="AF538" s="26">
        <v>0.08</v>
      </c>
      <c r="AG538" s="26">
        <v>1.04</v>
      </c>
      <c r="AH538" s="26">
        <v>2.0499999999999998</v>
      </c>
      <c r="AI538" s="26">
        <v>14</v>
      </c>
      <c r="AJ538" s="26">
        <v>0.4</v>
      </c>
      <c r="AK538" s="26">
        <v>16</v>
      </c>
      <c r="AL538" s="26">
        <v>20</v>
      </c>
      <c r="AM538" s="26">
        <v>28</v>
      </c>
      <c r="AN538" s="26">
        <v>28</v>
      </c>
      <c r="AO538" s="26">
        <v>4</v>
      </c>
      <c r="AP538" s="26">
        <v>16</v>
      </c>
      <c r="AQ538" s="26">
        <v>4</v>
      </c>
      <c r="AR538" s="26">
        <v>14</v>
      </c>
      <c r="AS538" s="26">
        <v>26</v>
      </c>
      <c r="AT538" s="26">
        <v>16</v>
      </c>
      <c r="AU538" s="26">
        <v>116</v>
      </c>
      <c r="AV538" s="26">
        <v>10</v>
      </c>
      <c r="AW538" s="26">
        <v>22</v>
      </c>
      <c r="AX538" s="26">
        <v>64</v>
      </c>
      <c r="AY538" s="26">
        <v>0</v>
      </c>
      <c r="AZ538" s="26">
        <v>20</v>
      </c>
      <c r="BA538" s="26">
        <v>24</v>
      </c>
      <c r="BB538" s="26">
        <v>10</v>
      </c>
      <c r="BC538" s="26">
        <v>8</v>
      </c>
      <c r="BD538" s="26">
        <v>0</v>
      </c>
      <c r="BE538" s="26">
        <v>0</v>
      </c>
      <c r="BF538" s="26">
        <v>0</v>
      </c>
      <c r="BG538" s="26">
        <v>0</v>
      </c>
      <c r="BH538" s="26">
        <v>0</v>
      </c>
      <c r="BI538" s="26">
        <v>0</v>
      </c>
      <c r="BJ538" s="26">
        <v>0</v>
      </c>
      <c r="BK538" s="26">
        <v>0</v>
      </c>
      <c r="BL538" s="26">
        <v>0</v>
      </c>
      <c r="BM538" s="26">
        <v>0</v>
      </c>
      <c r="BN538" s="26">
        <v>0</v>
      </c>
      <c r="BO538" s="26">
        <v>0</v>
      </c>
      <c r="BP538" s="26">
        <v>0</v>
      </c>
      <c r="BQ538" s="26">
        <v>0</v>
      </c>
      <c r="BR538" s="26">
        <v>0</v>
      </c>
      <c r="BS538" s="26">
        <v>0</v>
      </c>
      <c r="BT538" s="26">
        <v>0</v>
      </c>
      <c r="BU538" s="26">
        <v>0</v>
      </c>
      <c r="BV538" s="26">
        <v>0</v>
      </c>
      <c r="BW538" s="26">
        <v>0</v>
      </c>
      <c r="BX538" s="26">
        <v>0</v>
      </c>
      <c r="BY538" s="26">
        <v>0</v>
      </c>
      <c r="BZ538" s="26">
        <v>0</v>
      </c>
      <c r="CA538" s="26">
        <v>0</v>
      </c>
      <c r="CB538" s="26">
        <v>256.2</v>
      </c>
      <c r="CC538" s="25"/>
      <c r="CD538" s="26" t="e">
        <f>$I$36/$I$46*100</f>
        <v>#DIV/0!</v>
      </c>
      <c r="CE538" s="26">
        <v>20</v>
      </c>
      <c r="CG538" s="26">
        <v>0</v>
      </c>
      <c r="CH538" s="26">
        <v>0</v>
      </c>
      <c r="CI538" s="26">
        <v>0</v>
      </c>
      <c r="CJ538" s="26">
        <v>0</v>
      </c>
      <c r="CK538" s="26">
        <v>0</v>
      </c>
      <c r="CL538" s="26">
        <v>0</v>
      </c>
      <c r="CM538" s="26">
        <v>0</v>
      </c>
      <c r="CN538" s="26">
        <v>0</v>
      </c>
      <c r="CO538" s="26">
        <v>0</v>
      </c>
      <c r="CP538" s="26">
        <v>0</v>
      </c>
      <c r="CQ538" s="26">
        <v>0</v>
      </c>
    </row>
    <row r="539" spans="1:95" s="5" customFormat="1" ht="15" x14ac:dyDescent="0.25">
      <c r="A539" s="13"/>
      <c r="B539" s="17" t="s">
        <v>95</v>
      </c>
      <c r="C539" s="11"/>
      <c r="D539" s="11"/>
      <c r="E539" s="11"/>
      <c r="F539" s="11"/>
      <c r="G539" s="11"/>
      <c r="H539" s="11"/>
      <c r="I539" s="11"/>
      <c r="CC539" s="11"/>
    </row>
    <row r="540" spans="1:95" s="21" customFormat="1" ht="15" x14ac:dyDescent="0.25">
      <c r="A540" s="18" t="s">
        <v>322</v>
      </c>
      <c r="B540" s="22" t="s">
        <v>323</v>
      </c>
      <c r="C540" s="23" t="str">
        <f>"100"</f>
        <v>100</v>
      </c>
      <c r="D540" s="23">
        <v>9.7200000000000006</v>
      </c>
      <c r="E540" s="23">
        <v>8.24</v>
      </c>
      <c r="F540" s="23">
        <v>8.75</v>
      </c>
      <c r="G540" s="23">
        <v>0</v>
      </c>
      <c r="H540" s="23">
        <v>13.24</v>
      </c>
      <c r="I540" s="23">
        <v>161.91694374999997</v>
      </c>
      <c r="J540" s="21">
        <v>3.53</v>
      </c>
      <c r="K540" s="21">
        <v>0.13</v>
      </c>
      <c r="L540" s="21">
        <v>0.37</v>
      </c>
      <c r="M540" s="21">
        <v>0</v>
      </c>
      <c r="N540" s="21">
        <v>3.93</v>
      </c>
      <c r="O540" s="21">
        <v>4.7300000000000004</v>
      </c>
      <c r="P540" s="21">
        <v>4.58</v>
      </c>
      <c r="Q540" s="21">
        <v>0</v>
      </c>
      <c r="R540" s="21">
        <v>0</v>
      </c>
      <c r="S540" s="21">
        <v>0.25</v>
      </c>
      <c r="T540" s="21">
        <v>1.94</v>
      </c>
      <c r="U540" s="21">
        <v>197.21</v>
      </c>
      <c r="V540" s="21">
        <v>273.08</v>
      </c>
      <c r="W540" s="21">
        <v>47.21</v>
      </c>
      <c r="X540" s="21">
        <v>27.84</v>
      </c>
      <c r="Y540" s="21">
        <v>153.84</v>
      </c>
      <c r="Z540" s="21">
        <v>1.85</v>
      </c>
      <c r="AA540" s="21">
        <v>57.84</v>
      </c>
      <c r="AB540" s="21">
        <v>30.88</v>
      </c>
      <c r="AC540" s="21">
        <v>77.510000000000005</v>
      </c>
      <c r="AD540" s="21">
        <v>0.44</v>
      </c>
      <c r="AE540" s="21">
        <v>0.09</v>
      </c>
      <c r="AF540" s="21">
        <v>0.19</v>
      </c>
      <c r="AG540" s="21">
        <v>2.25</v>
      </c>
      <c r="AH540" s="21">
        <v>1.21</v>
      </c>
      <c r="AI540" s="21">
        <v>0.73</v>
      </c>
      <c r="AJ540" s="21">
        <v>0</v>
      </c>
      <c r="AK540" s="21">
        <v>151.55000000000001</v>
      </c>
      <c r="AL540" s="21">
        <v>117.33</v>
      </c>
      <c r="AM540" s="21">
        <v>210.13</v>
      </c>
      <c r="AN540" s="21">
        <v>160.56</v>
      </c>
      <c r="AO540" s="21">
        <v>74.02</v>
      </c>
      <c r="AP540" s="21">
        <v>114.1</v>
      </c>
      <c r="AQ540" s="21">
        <v>40.46</v>
      </c>
      <c r="AR540" s="21">
        <v>138.88999999999999</v>
      </c>
      <c r="AS540" s="21">
        <v>139.38</v>
      </c>
      <c r="AT540" s="21">
        <v>150.01</v>
      </c>
      <c r="AU540" s="21">
        <v>235.76</v>
      </c>
      <c r="AV540" s="21">
        <v>65.38</v>
      </c>
      <c r="AW540" s="21">
        <v>96.47</v>
      </c>
      <c r="AX540" s="21">
        <v>434.8</v>
      </c>
      <c r="AY540" s="21">
        <v>2.09</v>
      </c>
      <c r="AZ540" s="21">
        <v>117.53</v>
      </c>
      <c r="BA540" s="21">
        <v>171.92</v>
      </c>
      <c r="BB540" s="21">
        <v>91.92</v>
      </c>
      <c r="BC540" s="21">
        <v>58.18</v>
      </c>
      <c r="BD540" s="21">
        <v>0.14000000000000001</v>
      </c>
      <c r="BE540" s="21">
        <v>0.03</v>
      </c>
      <c r="BF540" s="21">
        <v>0.03</v>
      </c>
      <c r="BG540" s="21">
        <v>7.0000000000000007E-2</v>
      </c>
      <c r="BH540" s="21">
        <v>0.09</v>
      </c>
      <c r="BI540" s="21">
        <v>0.28999999999999998</v>
      </c>
      <c r="BJ540" s="21">
        <v>0</v>
      </c>
      <c r="BK540" s="21">
        <v>0.94</v>
      </c>
      <c r="BL540" s="21">
        <v>0</v>
      </c>
      <c r="BM540" s="21">
        <v>0.28000000000000003</v>
      </c>
      <c r="BN540" s="21">
        <v>0</v>
      </c>
      <c r="BO540" s="21">
        <v>0</v>
      </c>
      <c r="BP540" s="21">
        <v>0</v>
      </c>
      <c r="BQ540" s="21">
        <v>0.03</v>
      </c>
      <c r="BR540" s="21">
        <v>0.11</v>
      </c>
      <c r="BS540" s="21">
        <v>0.87</v>
      </c>
      <c r="BT540" s="21">
        <v>0</v>
      </c>
      <c r="BU540" s="21">
        <v>0</v>
      </c>
      <c r="BV540" s="21">
        <v>0.09</v>
      </c>
      <c r="BW540" s="21">
        <v>0.01</v>
      </c>
      <c r="BX540" s="21">
        <v>0</v>
      </c>
      <c r="BY540" s="21">
        <v>0</v>
      </c>
      <c r="BZ540" s="21">
        <v>0</v>
      </c>
      <c r="CA540" s="21">
        <v>0</v>
      </c>
      <c r="CB540" s="21">
        <v>101.41</v>
      </c>
      <c r="CC540" s="23"/>
      <c r="CE540" s="21">
        <v>62.99</v>
      </c>
      <c r="CG540" s="21">
        <v>0</v>
      </c>
      <c r="CH540" s="21">
        <v>0</v>
      </c>
      <c r="CI540" s="21">
        <v>0</v>
      </c>
      <c r="CJ540" s="21">
        <v>0</v>
      </c>
      <c r="CK540" s="21">
        <v>0</v>
      </c>
      <c r="CL540" s="21">
        <v>0</v>
      </c>
      <c r="CM540" s="21">
        <v>0</v>
      </c>
      <c r="CN540" s="21">
        <v>0</v>
      </c>
      <c r="CO540" s="21">
        <v>0</v>
      </c>
      <c r="CP540" s="21">
        <v>0</v>
      </c>
      <c r="CQ540" s="21">
        <v>0.42</v>
      </c>
    </row>
    <row r="541" spans="1:95" s="21" customFormat="1" ht="15" x14ac:dyDescent="0.25">
      <c r="A541" s="21" t="s">
        <v>324</v>
      </c>
      <c r="B541" s="22" t="s">
        <v>325</v>
      </c>
      <c r="C541" s="23" t="str">
        <f>"200"</f>
        <v>200</v>
      </c>
      <c r="D541" s="23">
        <v>4.08</v>
      </c>
      <c r="E541" s="23">
        <v>1.17</v>
      </c>
      <c r="F541" s="23">
        <v>6.42</v>
      </c>
      <c r="G541" s="23">
        <v>0</v>
      </c>
      <c r="H541" s="23">
        <v>19.09</v>
      </c>
      <c r="I541" s="23">
        <v>143.5929777333333</v>
      </c>
      <c r="J541" s="21">
        <v>4.51</v>
      </c>
      <c r="K541" s="21">
        <v>0.17</v>
      </c>
      <c r="L541" s="21">
        <v>0.92</v>
      </c>
      <c r="M541" s="21">
        <v>0</v>
      </c>
      <c r="N541" s="21">
        <v>9.92</v>
      </c>
      <c r="O541" s="21">
        <v>5.68</v>
      </c>
      <c r="P541" s="21">
        <v>3.49</v>
      </c>
      <c r="Q541" s="21">
        <v>0</v>
      </c>
      <c r="R541" s="21">
        <v>0</v>
      </c>
      <c r="S541" s="21">
        <v>0.52</v>
      </c>
      <c r="T541" s="21">
        <v>1.83</v>
      </c>
      <c r="U541" s="21">
        <v>0.46</v>
      </c>
      <c r="V541" s="21">
        <v>618.83000000000004</v>
      </c>
      <c r="W541" s="21">
        <v>104.99</v>
      </c>
      <c r="X541" s="21">
        <v>48.79</v>
      </c>
      <c r="Y541" s="21">
        <v>114.39</v>
      </c>
      <c r="Z541" s="21">
        <v>1.26</v>
      </c>
      <c r="AA541" s="21">
        <v>50.5</v>
      </c>
      <c r="AB541" s="21">
        <v>7111.79</v>
      </c>
      <c r="AC541" s="21">
        <v>1260.47</v>
      </c>
      <c r="AD541" s="21">
        <v>0.46</v>
      </c>
      <c r="AE541" s="21">
        <v>0.12</v>
      </c>
      <c r="AF541" s="21">
        <v>0.16</v>
      </c>
      <c r="AG541" s="21">
        <v>1.65</v>
      </c>
      <c r="AH541" s="21">
        <v>2.39</v>
      </c>
      <c r="AI541" s="21">
        <v>46.05</v>
      </c>
      <c r="AJ541" s="21">
        <v>0</v>
      </c>
      <c r="AK541" s="21">
        <v>81.61</v>
      </c>
      <c r="AL541" s="21">
        <v>76.06</v>
      </c>
      <c r="AM541" s="21">
        <v>97.43</v>
      </c>
      <c r="AN541" s="21">
        <v>93.96</v>
      </c>
      <c r="AO541" s="21">
        <v>26.92</v>
      </c>
      <c r="AP541" s="21">
        <v>70.7</v>
      </c>
      <c r="AQ541" s="21">
        <v>21.63</v>
      </c>
      <c r="AR541" s="21">
        <v>78.84</v>
      </c>
      <c r="AS541" s="21">
        <v>106.55</v>
      </c>
      <c r="AT541" s="21">
        <v>150.34</v>
      </c>
      <c r="AU541" s="21">
        <v>242.2</v>
      </c>
      <c r="AV541" s="21">
        <v>36.75</v>
      </c>
      <c r="AW541" s="21">
        <v>69.89</v>
      </c>
      <c r="AX541" s="21">
        <v>440.11</v>
      </c>
      <c r="AY541" s="21">
        <v>0</v>
      </c>
      <c r="AZ541" s="21">
        <v>76.84</v>
      </c>
      <c r="BA541" s="21">
        <v>77.77</v>
      </c>
      <c r="BB541" s="21">
        <v>62.47</v>
      </c>
      <c r="BC541" s="21">
        <v>27.89</v>
      </c>
      <c r="BD541" s="21">
        <v>0.25</v>
      </c>
      <c r="BE541" s="21">
        <v>0.05</v>
      </c>
      <c r="BF541" s="21">
        <v>0.05</v>
      </c>
      <c r="BG541" s="21">
        <v>0.12</v>
      </c>
      <c r="BH541" s="21">
        <v>0.16</v>
      </c>
      <c r="BI541" s="21">
        <v>0.51</v>
      </c>
      <c r="BJ541" s="21">
        <v>0</v>
      </c>
      <c r="BK541" s="21">
        <v>1.64</v>
      </c>
      <c r="BL541" s="21">
        <v>0</v>
      </c>
      <c r="BM541" s="21">
        <v>0.5</v>
      </c>
      <c r="BN541" s="21">
        <v>0</v>
      </c>
      <c r="BO541" s="21">
        <v>0</v>
      </c>
      <c r="BP541" s="21">
        <v>0</v>
      </c>
      <c r="BQ541" s="21">
        <v>0.06</v>
      </c>
      <c r="BR541" s="21">
        <v>0.19</v>
      </c>
      <c r="BS541" s="21">
        <v>1.55</v>
      </c>
      <c r="BT541" s="21">
        <v>0</v>
      </c>
      <c r="BU541" s="21">
        <v>0</v>
      </c>
      <c r="BV541" s="21">
        <v>0.09</v>
      </c>
      <c r="BW541" s="21">
        <v>0</v>
      </c>
      <c r="BX541" s="21">
        <v>0</v>
      </c>
      <c r="BY541" s="21">
        <v>0</v>
      </c>
      <c r="BZ541" s="21">
        <v>0</v>
      </c>
      <c r="CA541" s="21">
        <v>0</v>
      </c>
      <c r="CB541" s="21">
        <v>190.78</v>
      </c>
      <c r="CC541" s="23"/>
      <c r="CE541" s="21">
        <v>1235.8</v>
      </c>
      <c r="CG541" s="21">
        <v>0</v>
      </c>
      <c r="CH541" s="21">
        <v>0</v>
      </c>
      <c r="CI541" s="21">
        <v>0</v>
      </c>
      <c r="CJ541" s="21">
        <v>0</v>
      </c>
      <c r="CK541" s="21">
        <v>0</v>
      </c>
      <c r="CL541" s="21">
        <v>0</v>
      </c>
      <c r="CM541" s="21">
        <v>0</v>
      </c>
      <c r="CN541" s="21">
        <v>0</v>
      </c>
      <c r="CO541" s="21">
        <v>0</v>
      </c>
      <c r="CP541" s="21">
        <v>0</v>
      </c>
      <c r="CQ541" s="21">
        <v>0</v>
      </c>
    </row>
    <row r="542" spans="1:95" s="21" customFormat="1" ht="15" x14ac:dyDescent="0.25">
      <c r="A542" s="21" t="s">
        <v>108</v>
      </c>
      <c r="B542" s="22" t="s">
        <v>256</v>
      </c>
      <c r="C542" s="23" t="str">
        <f>"180"</f>
        <v>180</v>
      </c>
      <c r="D542" s="23">
        <v>0.1</v>
      </c>
      <c r="E542" s="23">
        <v>0</v>
      </c>
      <c r="F542" s="23">
        <v>0.02</v>
      </c>
      <c r="G542" s="23">
        <v>0.02</v>
      </c>
      <c r="H542" s="23">
        <v>5.45</v>
      </c>
      <c r="I542" s="23">
        <v>21.147458399999998</v>
      </c>
      <c r="J542" s="21">
        <v>0</v>
      </c>
      <c r="K542" s="21">
        <v>0</v>
      </c>
      <c r="L542" s="21">
        <v>0</v>
      </c>
      <c r="M542" s="21">
        <v>0</v>
      </c>
      <c r="N542" s="21">
        <v>5.34</v>
      </c>
      <c r="O542" s="21">
        <v>0</v>
      </c>
      <c r="P542" s="21">
        <v>0.12</v>
      </c>
      <c r="Q542" s="21">
        <v>0</v>
      </c>
      <c r="R542" s="21">
        <v>0</v>
      </c>
      <c r="S542" s="21">
        <v>0.03</v>
      </c>
      <c r="T542" s="21">
        <v>0.06</v>
      </c>
      <c r="U542" s="21">
        <v>0.09</v>
      </c>
      <c r="V542" s="21">
        <v>10.220000000000001</v>
      </c>
      <c r="W542" s="21">
        <v>1.1100000000000001</v>
      </c>
      <c r="X542" s="21">
        <v>0.55000000000000004</v>
      </c>
      <c r="Y542" s="21">
        <v>0.7</v>
      </c>
      <c r="Z542" s="21">
        <v>0.1</v>
      </c>
      <c r="AA542" s="21">
        <v>0</v>
      </c>
      <c r="AB542" s="21">
        <v>0</v>
      </c>
      <c r="AC542" s="21">
        <v>0</v>
      </c>
      <c r="AD542" s="21">
        <v>0</v>
      </c>
      <c r="AE542" s="21">
        <v>0</v>
      </c>
      <c r="AF542" s="21">
        <v>0</v>
      </c>
      <c r="AG542" s="21">
        <v>0.01</v>
      </c>
      <c r="AH542" s="21">
        <v>0.02</v>
      </c>
      <c r="AI542" s="21">
        <v>0.02</v>
      </c>
      <c r="AJ542" s="21">
        <v>0</v>
      </c>
      <c r="AK542" s="21">
        <v>0</v>
      </c>
      <c r="AL542" s="21">
        <v>0</v>
      </c>
      <c r="AM542" s="21">
        <v>0</v>
      </c>
      <c r="AN542" s="21">
        <v>0</v>
      </c>
      <c r="AO542" s="21">
        <v>0</v>
      </c>
      <c r="AP542" s="21">
        <v>0</v>
      </c>
      <c r="AQ542" s="21">
        <v>0</v>
      </c>
      <c r="AR542" s="21">
        <v>0</v>
      </c>
      <c r="AS542" s="21">
        <v>0</v>
      </c>
      <c r="AT542" s="21">
        <v>0</v>
      </c>
      <c r="AU542" s="21">
        <v>0</v>
      </c>
      <c r="AV542" s="21">
        <v>0</v>
      </c>
      <c r="AW542" s="21">
        <v>0</v>
      </c>
      <c r="AX542" s="21">
        <v>0</v>
      </c>
      <c r="AY542" s="21">
        <v>0</v>
      </c>
      <c r="AZ542" s="21">
        <v>0</v>
      </c>
      <c r="BA542" s="21">
        <v>0</v>
      </c>
      <c r="BB542" s="21">
        <v>0</v>
      </c>
      <c r="BC542" s="21">
        <v>0</v>
      </c>
      <c r="BD542" s="21">
        <v>0</v>
      </c>
      <c r="BE542" s="21">
        <v>0</v>
      </c>
      <c r="BF542" s="21">
        <v>0</v>
      </c>
      <c r="BG542" s="21">
        <v>0</v>
      </c>
      <c r="BH542" s="21">
        <v>0</v>
      </c>
      <c r="BI542" s="21">
        <v>0</v>
      </c>
      <c r="BJ542" s="21">
        <v>0</v>
      </c>
      <c r="BK542" s="21">
        <v>0</v>
      </c>
      <c r="BL542" s="21">
        <v>0</v>
      </c>
      <c r="BM542" s="21">
        <v>0</v>
      </c>
      <c r="BN542" s="21">
        <v>0</v>
      </c>
      <c r="BO542" s="21">
        <v>0</v>
      </c>
      <c r="BP542" s="21">
        <v>0</v>
      </c>
      <c r="BQ542" s="21">
        <v>0</v>
      </c>
      <c r="BR542" s="21">
        <v>0</v>
      </c>
      <c r="BS542" s="21">
        <v>0</v>
      </c>
      <c r="BT542" s="21">
        <v>0</v>
      </c>
      <c r="BU542" s="21">
        <v>0</v>
      </c>
      <c r="BV542" s="21">
        <v>0</v>
      </c>
      <c r="BW542" s="21">
        <v>0</v>
      </c>
      <c r="BX542" s="21">
        <v>0</v>
      </c>
      <c r="BY542" s="21">
        <v>0</v>
      </c>
      <c r="BZ542" s="21">
        <v>0</v>
      </c>
      <c r="CA542" s="21">
        <v>0</v>
      </c>
      <c r="CB542" s="21">
        <v>173.99</v>
      </c>
      <c r="CC542" s="23"/>
      <c r="CE542" s="21">
        <v>0</v>
      </c>
      <c r="CG542" s="21">
        <v>0</v>
      </c>
      <c r="CH542" s="21">
        <v>0</v>
      </c>
      <c r="CI542" s="21">
        <v>0</v>
      </c>
      <c r="CJ542" s="21">
        <v>0</v>
      </c>
      <c r="CK542" s="21">
        <v>0</v>
      </c>
      <c r="CL542" s="21">
        <v>0</v>
      </c>
      <c r="CM542" s="21">
        <v>0</v>
      </c>
      <c r="CN542" s="21">
        <v>0</v>
      </c>
      <c r="CO542" s="21">
        <v>0</v>
      </c>
      <c r="CP542" s="21">
        <v>0</v>
      </c>
      <c r="CQ542" s="21">
        <v>0</v>
      </c>
    </row>
    <row r="543" spans="1:95" s="21" customFormat="1" ht="15" x14ac:dyDescent="0.25">
      <c r="A543" s="21" t="s">
        <v>104</v>
      </c>
      <c r="B543" s="22" t="s">
        <v>130</v>
      </c>
      <c r="C543" s="23" t="str">
        <f>"50"</f>
        <v>50</v>
      </c>
      <c r="D543" s="23">
        <v>1.4</v>
      </c>
      <c r="E543" s="23">
        <v>0</v>
      </c>
      <c r="F543" s="23">
        <v>0.08</v>
      </c>
      <c r="G543" s="23">
        <v>0</v>
      </c>
      <c r="H543" s="23">
        <v>18.420000000000002</v>
      </c>
      <c r="I543" s="23">
        <v>80.515999999999991</v>
      </c>
      <c r="J543" s="21">
        <v>0.1</v>
      </c>
      <c r="K543" s="21">
        <v>0</v>
      </c>
      <c r="L543" s="21">
        <v>0</v>
      </c>
      <c r="M543" s="21">
        <v>0</v>
      </c>
      <c r="N543" s="21">
        <v>0.32</v>
      </c>
      <c r="O543" s="21">
        <v>17.3</v>
      </c>
      <c r="P543" s="21">
        <v>0.8</v>
      </c>
      <c r="Q543" s="21">
        <v>0</v>
      </c>
      <c r="R543" s="21">
        <v>0</v>
      </c>
      <c r="S543" s="21">
        <v>0.15</v>
      </c>
      <c r="T543" s="21">
        <v>0.85</v>
      </c>
      <c r="U543" s="21">
        <v>249.5</v>
      </c>
      <c r="V543" s="21">
        <v>46.5</v>
      </c>
      <c r="W543" s="21">
        <v>10</v>
      </c>
      <c r="X543" s="21">
        <v>7</v>
      </c>
      <c r="Y543" s="21">
        <v>32.5</v>
      </c>
      <c r="Z543" s="21">
        <v>0.55000000000000004</v>
      </c>
      <c r="AA543" s="21">
        <v>0</v>
      </c>
      <c r="AB543" s="21">
        <v>0</v>
      </c>
      <c r="AC543" s="21">
        <v>0</v>
      </c>
      <c r="AD543" s="21">
        <v>0.55000000000000004</v>
      </c>
      <c r="AE543" s="21">
        <v>0.06</v>
      </c>
      <c r="AF543" s="21">
        <v>0.02</v>
      </c>
      <c r="AG543" s="21">
        <v>0.45</v>
      </c>
      <c r="AH543" s="21">
        <v>1.1000000000000001</v>
      </c>
      <c r="AI543" s="21">
        <v>0</v>
      </c>
      <c r="AJ543" s="21">
        <v>0</v>
      </c>
      <c r="AK543" s="21">
        <v>174</v>
      </c>
      <c r="AL543" s="21">
        <v>159</v>
      </c>
      <c r="AM543" s="21">
        <v>297</v>
      </c>
      <c r="AN543" s="21">
        <v>94.5</v>
      </c>
      <c r="AO543" s="21">
        <v>57</v>
      </c>
      <c r="AP543" s="21">
        <v>115.5</v>
      </c>
      <c r="AQ543" s="21">
        <v>37</v>
      </c>
      <c r="AR543" s="21">
        <v>184</v>
      </c>
      <c r="AS543" s="21">
        <v>121.5</v>
      </c>
      <c r="AT543" s="21">
        <v>147.5</v>
      </c>
      <c r="AU543" s="21">
        <v>126</v>
      </c>
      <c r="AV543" s="21">
        <v>74</v>
      </c>
      <c r="AW543" s="21">
        <v>129</v>
      </c>
      <c r="AX543" s="21">
        <v>1127</v>
      </c>
      <c r="AY543" s="21">
        <v>0</v>
      </c>
      <c r="AZ543" s="21">
        <v>354.5</v>
      </c>
      <c r="BA543" s="21">
        <v>184</v>
      </c>
      <c r="BB543" s="21">
        <v>93.5</v>
      </c>
      <c r="BC543" s="21">
        <v>73.5</v>
      </c>
      <c r="BD543" s="21">
        <v>0</v>
      </c>
      <c r="BE543" s="21">
        <v>0</v>
      </c>
      <c r="BF543" s="21">
        <v>0</v>
      </c>
      <c r="BG543" s="21">
        <v>0</v>
      </c>
      <c r="BH543" s="21">
        <v>0</v>
      </c>
      <c r="BI543" s="21">
        <v>0.05</v>
      </c>
      <c r="BJ543" s="21">
        <v>0</v>
      </c>
      <c r="BK543" s="21">
        <v>0.01</v>
      </c>
      <c r="BL543" s="21">
        <v>0</v>
      </c>
      <c r="BM543" s="21">
        <v>0</v>
      </c>
      <c r="BN543" s="21">
        <v>0.05</v>
      </c>
      <c r="BO543" s="21">
        <v>0</v>
      </c>
      <c r="BP543" s="21">
        <v>0</v>
      </c>
      <c r="BQ543" s="21">
        <v>0</v>
      </c>
      <c r="BR543" s="21">
        <v>0.01</v>
      </c>
      <c r="BS543" s="21">
        <v>0.04</v>
      </c>
      <c r="BT543" s="21">
        <v>0</v>
      </c>
      <c r="BU543" s="21">
        <v>0</v>
      </c>
      <c r="BV543" s="21">
        <v>0.18</v>
      </c>
      <c r="BW543" s="21">
        <v>0.01</v>
      </c>
      <c r="BX543" s="21">
        <v>0</v>
      </c>
      <c r="BY543" s="21">
        <v>0</v>
      </c>
      <c r="BZ543" s="21">
        <v>0</v>
      </c>
      <c r="CA543" s="21">
        <v>0</v>
      </c>
      <c r="CB543" s="21">
        <v>18.899999999999999</v>
      </c>
      <c r="CC543" s="23"/>
      <c r="CE543" s="21">
        <v>0</v>
      </c>
      <c r="CG543" s="21">
        <v>0</v>
      </c>
      <c r="CH543" s="21">
        <v>0</v>
      </c>
      <c r="CI543" s="21">
        <v>0</v>
      </c>
      <c r="CJ543" s="21">
        <v>0</v>
      </c>
      <c r="CK543" s="21">
        <v>0</v>
      </c>
      <c r="CL543" s="21">
        <v>0</v>
      </c>
      <c r="CM543" s="21">
        <v>0</v>
      </c>
      <c r="CN543" s="21">
        <v>0</v>
      </c>
      <c r="CO543" s="21">
        <v>0</v>
      </c>
      <c r="CP543" s="21">
        <v>0</v>
      </c>
      <c r="CQ543" s="21">
        <v>0</v>
      </c>
    </row>
    <row r="544" spans="1:95" s="21" customFormat="1" ht="15" x14ac:dyDescent="0.25">
      <c r="A544" s="21" t="s">
        <v>109</v>
      </c>
      <c r="B544" s="22" t="s">
        <v>131</v>
      </c>
      <c r="C544" s="23" t="str">
        <f>"60"</f>
        <v>60</v>
      </c>
      <c r="D544" s="23">
        <v>0.77</v>
      </c>
      <c r="E544" s="23">
        <v>0</v>
      </c>
      <c r="F544" s="23">
        <v>0.37</v>
      </c>
      <c r="G544" s="23">
        <v>0</v>
      </c>
      <c r="H544" s="23">
        <v>11.22</v>
      </c>
      <c r="I544" s="23">
        <v>53.120999999999995</v>
      </c>
      <c r="J544" s="21">
        <v>0.12</v>
      </c>
      <c r="K544" s="21">
        <v>0</v>
      </c>
      <c r="L544" s="21">
        <v>0</v>
      </c>
      <c r="M544" s="21">
        <v>0</v>
      </c>
      <c r="N544" s="21">
        <v>0.28999999999999998</v>
      </c>
      <c r="O544" s="21">
        <v>10.45</v>
      </c>
      <c r="P544" s="21">
        <v>0.49</v>
      </c>
      <c r="Q544" s="21">
        <v>0</v>
      </c>
      <c r="R544" s="21">
        <v>0</v>
      </c>
      <c r="S544" s="21">
        <v>0.6</v>
      </c>
      <c r="T544" s="21">
        <v>0</v>
      </c>
      <c r="U544" s="21">
        <v>366</v>
      </c>
      <c r="V544" s="21">
        <v>147</v>
      </c>
      <c r="W544" s="21">
        <v>21</v>
      </c>
      <c r="X544" s="21">
        <v>28.2</v>
      </c>
      <c r="Y544" s="21">
        <v>94.8</v>
      </c>
      <c r="Z544" s="21">
        <v>2.34</v>
      </c>
      <c r="AA544" s="21">
        <v>0</v>
      </c>
      <c r="AB544" s="21">
        <v>3</v>
      </c>
      <c r="AC544" s="21">
        <v>0.6</v>
      </c>
      <c r="AD544" s="21">
        <v>0.84</v>
      </c>
      <c r="AE544" s="21">
        <v>0.11</v>
      </c>
      <c r="AF544" s="21">
        <v>0.05</v>
      </c>
      <c r="AG544" s="21">
        <v>0.42</v>
      </c>
      <c r="AH544" s="21">
        <v>1.2</v>
      </c>
      <c r="AI544" s="21">
        <v>0</v>
      </c>
      <c r="AJ544" s="21">
        <v>0</v>
      </c>
      <c r="AK544" s="21">
        <v>193.2</v>
      </c>
      <c r="AL544" s="21">
        <v>148.80000000000001</v>
      </c>
      <c r="AM544" s="21">
        <v>256.2</v>
      </c>
      <c r="AN544" s="21">
        <v>133.80000000000001</v>
      </c>
      <c r="AO544" s="21">
        <v>55.8</v>
      </c>
      <c r="AP544" s="21">
        <v>118.8</v>
      </c>
      <c r="AQ544" s="21">
        <v>48</v>
      </c>
      <c r="AR544" s="21">
        <v>222.6</v>
      </c>
      <c r="AS544" s="21">
        <v>178.2</v>
      </c>
      <c r="AT544" s="21">
        <v>174.6</v>
      </c>
      <c r="AU544" s="21">
        <v>278.39999999999998</v>
      </c>
      <c r="AV544" s="21">
        <v>74.400000000000006</v>
      </c>
      <c r="AW544" s="21">
        <v>186</v>
      </c>
      <c r="AX544" s="21">
        <v>917.4</v>
      </c>
      <c r="AY544" s="21">
        <v>0</v>
      </c>
      <c r="AZ544" s="21">
        <v>315.60000000000002</v>
      </c>
      <c r="BA544" s="21">
        <v>174.6</v>
      </c>
      <c r="BB544" s="21">
        <v>108</v>
      </c>
      <c r="BC544" s="21">
        <v>78</v>
      </c>
      <c r="BD544" s="21">
        <v>0</v>
      </c>
      <c r="BE544" s="21">
        <v>0</v>
      </c>
      <c r="BF544" s="21">
        <v>0</v>
      </c>
      <c r="BG544" s="21">
        <v>0</v>
      </c>
      <c r="BH544" s="21">
        <v>0</v>
      </c>
      <c r="BI544" s="21">
        <v>0</v>
      </c>
      <c r="BJ544" s="21">
        <v>0</v>
      </c>
      <c r="BK544" s="21">
        <v>0.08</v>
      </c>
      <c r="BL544" s="21">
        <v>0</v>
      </c>
      <c r="BM544" s="21">
        <v>0.01</v>
      </c>
      <c r="BN544" s="21">
        <v>0.01</v>
      </c>
      <c r="BO544" s="21">
        <v>0</v>
      </c>
      <c r="BP544" s="21">
        <v>0</v>
      </c>
      <c r="BQ544" s="21">
        <v>0</v>
      </c>
      <c r="BR544" s="21">
        <v>0.01</v>
      </c>
      <c r="BS544" s="21">
        <v>7.0000000000000007E-2</v>
      </c>
      <c r="BT544" s="21">
        <v>0</v>
      </c>
      <c r="BU544" s="21">
        <v>0</v>
      </c>
      <c r="BV544" s="21">
        <v>0.28999999999999998</v>
      </c>
      <c r="BW544" s="21">
        <v>0.05</v>
      </c>
      <c r="BX544" s="21">
        <v>0</v>
      </c>
      <c r="BY544" s="21">
        <v>0</v>
      </c>
      <c r="BZ544" s="21">
        <v>0</v>
      </c>
      <c r="CA544" s="21">
        <v>0</v>
      </c>
      <c r="CB544" s="21">
        <v>28.2</v>
      </c>
      <c r="CC544" s="23"/>
      <c r="CE544" s="21">
        <v>0.5</v>
      </c>
      <c r="CG544" s="21">
        <v>0</v>
      </c>
      <c r="CH544" s="21">
        <v>0</v>
      </c>
      <c r="CI544" s="21">
        <v>0</v>
      </c>
      <c r="CJ544" s="21">
        <v>0</v>
      </c>
      <c r="CK544" s="21">
        <v>0</v>
      </c>
      <c r="CL544" s="21">
        <v>0</v>
      </c>
      <c r="CM544" s="21">
        <v>0</v>
      </c>
      <c r="CN544" s="21">
        <v>0</v>
      </c>
      <c r="CO544" s="21">
        <v>0</v>
      </c>
      <c r="CP544" s="21">
        <v>0</v>
      </c>
      <c r="CQ544" s="21">
        <v>0</v>
      </c>
    </row>
    <row r="545" spans="1:95" s="21" customFormat="1" ht="15" x14ac:dyDescent="0.25">
      <c r="A545" s="18" t="s">
        <v>114</v>
      </c>
      <c r="B545" s="22" t="s">
        <v>128</v>
      </c>
      <c r="C545" s="23" t="str">
        <f>"150"</f>
        <v>150</v>
      </c>
      <c r="D545" s="23">
        <v>4.26</v>
      </c>
      <c r="E545" s="23">
        <v>4.26</v>
      </c>
      <c r="F545" s="23">
        <v>4.7</v>
      </c>
      <c r="G545" s="23">
        <v>0</v>
      </c>
      <c r="H545" s="23">
        <v>5.88</v>
      </c>
      <c r="I545" s="23">
        <v>85.700999999999993</v>
      </c>
      <c r="J545" s="21">
        <v>3</v>
      </c>
      <c r="K545" s="21">
        <v>0</v>
      </c>
      <c r="L545" s="21">
        <v>0</v>
      </c>
      <c r="M545" s="21">
        <v>0</v>
      </c>
      <c r="N545" s="21">
        <v>5.88</v>
      </c>
      <c r="O545" s="21">
        <v>0</v>
      </c>
      <c r="P545" s="21">
        <v>0</v>
      </c>
      <c r="Q545" s="21">
        <v>0</v>
      </c>
      <c r="R545" s="21">
        <v>0</v>
      </c>
      <c r="S545" s="21">
        <v>1.32</v>
      </c>
      <c r="T545" s="21">
        <v>1.03</v>
      </c>
      <c r="U545" s="21">
        <v>73.5</v>
      </c>
      <c r="V545" s="21">
        <v>214.62</v>
      </c>
      <c r="W545" s="21">
        <v>176.4</v>
      </c>
      <c r="X545" s="21">
        <v>20.58</v>
      </c>
      <c r="Y545" s="21">
        <v>139.65</v>
      </c>
      <c r="Z545" s="21">
        <v>0.15</v>
      </c>
      <c r="AA545" s="21">
        <v>29.4</v>
      </c>
      <c r="AB545" s="21">
        <v>14.7</v>
      </c>
      <c r="AC545" s="21">
        <v>33</v>
      </c>
      <c r="AD545" s="21">
        <v>0</v>
      </c>
      <c r="AE545" s="21">
        <v>0.04</v>
      </c>
      <c r="AF545" s="21">
        <v>0.25</v>
      </c>
      <c r="AG545" s="21">
        <v>0.15</v>
      </c>
      <c r="AH545" s="21">
        <v>1.2</v>
      </c>
      <c r="AI545" s="21">
        <v>1.03</v>
      </c>
      <c r="AJ545" s="21">
        <v>0</v>
      </c>
      <c r="AK545" s="21">
        <v>198.45</v>
      </c>
      <c r="AL545" s="21">
        <v>235.2</v>
      </c>
      <c r="AM545" s="21">
        <v>407.19</v>
      </c>
      <c r="AN545" s="21">
        <v>352.8</v>
      </c>
      <c r="AO545" s="21">
        <v>104.37</v>
      </c>
      <c r="AP545" s="21">
        <v>161.69999999999999</v>
      </c>
      <c r="AQ545" s="21">
        <v>63.21</v>
      </c>
      <c r="AR545" s="21">
        <v>207.27</v>
      </c>
      <c r="AS545" s="21">
        <v>155.82</v>
      </c>
      <c r="AT545" s="21">
        <v>154.35</v>
      </c>
      <c r="AU545" s="21">
        <v>317.52</v>
      </c>
      <c r="AV545" s="21">
        <v>114.66</v>
      </c>
      <c r="AW545" s="21">
        <v>67.62</v>
      </c>
      <c r="AX545" s="21">
        <v>743.82</v>
      </c>
      <c r="AY545" s="21">
        <v>0</v>
      </c>
      <c r="AZ545" s="21">
        <v>399.84</v>
      </c>
      <c r="BA545" s="21">
        <v>271.95</v>
      </c>
      <c r="BB545" s="21">
        <v>227.85</v>
      </c>
      <c r="BC545" s="21">
        <v>29.4</v>
      </c>
      <c r="BD545" s="21">
        <v>0.15</v>
      </c>
      <c r="BE545" s="21">
        <v>0.1</v>
      </c>
      <c r="BF545" s="21">
        <v>0.06</v>
      </c>
      <c r="BG545" s="21">
        <v>0.12</v>
      </c>
      <c r="BH545" s="21">
        <v>0.13</v>
      </c>
      <c r="BI545" s="21">
        <v>0.66</v>
      </c>
      <c r="BJ545" s="21">
        <v>0.04</v>
      </c>
      <c r="BK545" s="21">
        <v>0.82</v>
      </c>
      <c r="BL545" s="21">
        <v>0.03</v>
      </c>
      <c r="BM545" s="21">
        <v>0.46</v>
      </c>
      <c r="BN545" s="21">
        <v>0.06</v>
      </c>
      <c r="BO545" s="21">
        <v>0</v>
      </c>
      <c r="BP545" s="21">
        <v>0</v>
      </c>
      <c r="BQ545" s="21">
        <v>0.06</v>
      </c>
      <c r="BR545" s="21">
        <v>0.12</v>
      </c>
      <c r="BS545" s="21">
        <v>1.01</v>
      </c>
      <c r="BT545" s="21">
        <v>0.01</v>
      </c>
      <c r="BU545" s="21">
        <v>0</v>
      </c>
      <c r="BV545" s="21">
        <v>0.03</v>
      </c>
      <c r="BW545" s="21">
        <v>0.04</v>
      </c>
      <c r="BX545" s="21">
        <v>0.12</v>
      </c>
      <c r="BY545" s="21">
        <v>0</v>
      </c>
      <c r="BZ545" s="21">
        <v>0</v>
      </c>
      <c r="CA545" s="21">
        <v>0</v>
      </c>
      <c r="CB545" s="21">
        <v>132.44999999999999</v>
      </c>
      <c r="CC545" s="23"/>
      <c r="CE545" s="21">
        <v>31.85</v>
      </c>
      <c r="CG545" s="21">
        <v>0</v>
      </c>
      <c r="CH545" s="21">
        <v>0</v>
      </c>
      <c r="CI545" s="21">
        <v>0</v>
      </c>
      <c r="CJ545" s="21">
        <v>0</v>
      </c>
      <c r="CK545" s="21">
        <v>0</v>
      </c>
      <c r="CL545" s="21">
        <v>0</v>
      </c>
      <c r="CM545" s="21">
        <v>0</v>
      </c>
      <c r="CN545" s="21">
        <v>0</v>
      </c>
      <c r="CO545" s="21">
        <v>0</v>
      </c>
      <c r="CP545" s="21">
        <v>0</v>
      </c>
      <c r="CQ545" s="21">
        <v>0</v>
      </c>
    </row>
    <row r="546" spans="1:95" s="18" customFormat="1" ht="15" x14ac:dyDescent="0.25">
      <c r="A546" s="27"/>
      <c r="B546" s="19" t="s">
        <v>137</v>
      </c>
      <c r="C546" s="20" t="str">
        <f>"100"</f>
        <v>100</v>
      </c>
      <c r="D546" s="20">
        <v>0.36</v>
      </c>
      <c r="E546" s="20">
        <v>0</v>
      </c>
      <c r="F546" s="20">
        <v>0.3</v>
      </c>
      <c r="G546" s="20">
        <v>0.3</v>
      </c>
      <c r="H546" s="20">
        <v>11.6</v>
      </c>
      <c r="I546" s="20">
        <v>47.62</v>
      </c>
      <c r="J546" s="18">
        <v>0.1</v>
      </c>
      <c r="K546" s="18">
        <v>0</v>
      </c>
      <c r="L546" s="18">
        <v>0</v>
      </c>
      <c r="M546" s="18">
        <v>0</v>
      </c>
      <c r="N546" s="18">
        <v>9</v>
      </c>
      <c r="O546" s="18">
        <v>0.8</v>
      </c>
      <c r="P546" s="18">
        <v>1.8</v>
      </c>
      <c r="Q546" s="18">
        <v>0</v>
      </c>
      <c r="R546" s="18">
        <v>0</v>
      </c>
      <c r="S546" s="18">
        <v>0.8</v>
      </c>
      <c r="T546" s="18">
        <v>0.5</v>
      </c>
      <c r="U546" s="18">
        <v>15.6</v>
      </c>
      <c r="V546" s="18">
        <v>152.9</v>
      </c>
      <c r="W546" s="18">
        <v>12.8</v>
      </c>
      <c r="X546" s="18">
        <v>6.75</v>
      </c>
      <c r="Y546" s="18">
        <v>7.7</v>
      </c>
      <c r="Z546" s="18">
        <v>1.76</v>
      </c>
      <c r="AA546" s="18">
        <v>0</v>
      </c>
      <c r="AB546" s="18">
        <v>30</v>
      </c>
      <c r="AC546" s="18">
        <v>5</v>
      </c>
      <c r="AD546" s="18">
        <v>0.2</v>
      </c>
      <c r="AE546" s="18">
        <v>0.02</v>
      </c>
      <c r="AF546" s="18">
        <v>0.01</v>
      </c>
      <c r="AG546" s="18">
        <v>0.24</v>
      </c>
      <c r="AH546" s="18">
        <v>0.4</v>
      </c>
      <c r="AI546" s="18">
        <v>3</v>
      </c>
      <c r="AJ546" s="18">
        <v>0</v>
      </c>
      <c r="AK546" s="18">
        <v>10.8</v>
      </c>
      <c r="AL546" s="18">
        <v>11.7</v>
      </c>
      <c r="AM546" s="18">
        <v>17.100000000000001</v>
      </c>
      <c r="AN546" s="18">
        <v>16.2</v>
      </c>
      <c r="AO546" s="18">
        <v>2.7</v>
      </c>
      <c r="AP546" s="18">
        <v>9.9</v>
      </c>
      <c r="AQ546" s="18">
        <v>2.7</v>
      </c>
      <c r="AR546" s="18">
        <v>8.1</v>
      </c>
      <c r="AS546" s="18">
        <v>15.3</v>
      </c>
      <c r="AT546" s="18">
        <v>9</v>
      </c>
      <c r="AU546" s="18">
        <v>70.2</v>
      </c>
      <c r="AV546" s="18">
        <v>6.3</v>
      </c>
      <c r="AW546" s="18">
        <v>12.6</v>
      </c>
      <c r="AX546" s="18">
        <v>37.799999999999997</v>
      </c>
      <c r="AY546" s="18">
        <v>0</v>
      </c>
      <c r="AZ546" s="18">
        <v>11.7</v>
      </c>
      <c r="BA546" s="18">
        <v>14.4</v>
      </c>
      <c r="BB546" s="18">
        <v>5.4</v>
      </c>
      <c r="BC546" s="18">
        <v>4.5</v>
      </c>
      <c r="BD546" s="18">
        <v>0</v>
      </c>
      <c r="BE546" s="18">
        <v>0</v>
      </c>
      <c r="BF546" s="18">
        <v>0</v>
      </c>
      <c r="BG546" s="18">
        <v>0</v>
      </c>
      <c r="BH546" s="18">
        <v>0</v>
      </c>
      <c r="BI546" s="18">
        <v>0</v>
      </c>
      <c r="BJ546" s="18">
        <v>0</v>
      </c>
      <c r="BK546" s="18">
        <v>0</v>
      </c>
      <c r="BL546" s="18">
        <v>0</v>
      </c>
      <c r="BM546" s="18">
        <v>0</v>
      </c>
      <c r="BN546" s="18">
        <v>0</v>
      </c>
      <c r="BO546" s="18">
        <v>0</v>
      </c>
      <c r="BP546" s="18">
        <v>0</v>
      </c>
      <c r="BQ546" s="18">
        <v>0</v>
      </c>
      <c r="BR546" s="18">
        <v>0</v>
      </c>
      <c r="BS546" s="18">
        <v>0</v>
      </c>
      <c r="BT546" s="18">
        <v>0</v>
      </c>
      <c r="BU546" s="18">
        <v>0</v>
      </c>
      <c r="BV546" s="18">
        <v>0</v>
      </c>
      <c r="BW546" s="18">
        <v>0</v>
      </c>
      <c r="BX546" s="18">
        <v>0</v>
      </c>
      <c r="BY546" s="18">
        <v>0</v>
      </c>
      <c r="BZ546" s="18">
        <v>0</v>
      </c>
      <c r="CA546" s="18">
        <v>0</v>
      </c>
      <c r="CB546" s="18">
        <v>86.3</v>
      </c>
      <c r="CC546" s="20"/>
      <c r="CE546" s="18">
        <v>5</v>
      </c>
      <c r="CG546" s="18">
        <v>0</v>
      </c>
      <c r="CH546" s="18">
        <v>0</v>
      </c>
      <c r="CI546" s="18">
        <v>0</v>
      </c>
      <c r="CJ546" s="18">
        <v>0</v>
      </c>
      <c r="CK546" s="18">
        <v>0</v>
      </c>
      <c r="CL546" s="18">
        <v>0</v>
      </c>
      <c r="CM546" s="18">
        <v>0</v>
      </c>
      <c r="CN546" s="18">
        <v>0</v>
      </c>
      <c r="CO546" s="18">
        <v>0</v>
      </c>
      <c r="CP546" s="18">
        <v>0</v>
      </c>
      <c r="CQ546" s="18">
        <v>0</v>
      </c>
    </row>
    <row r="547" spans="1:95" s="26" customFormat="1" ht="14.25" x14ac:dyDescent="0.2">
      <c r="B547" s="24" t="s">
        <v>96</v>
      </c>
      <c r="C547" s="25"/>
      <c r="D547" s="25">
        <v>20.69</v>
      </c>
      <c r="E547" s="25">
        <v>13.68</v>
      </c>
      <c r="F547" s="25">
        <v>20.64</v>
      </c>
      <c r="G547" s="25">
        <v>0.32</v>
      </c>
      <c r="H547" s="25">
        <v>84.91</v>
      </c>
      <c r="I547" s="25">
        <v>593.62</v>
      </c>
      <c r="J547" s="26">
        <v>11.35</v>
      </c>
      <c r="K547" s="26">
        <v>0.28999999999999998</v>
      </c>
      <c r="L547" s="26">
        <v>1.29</v>
      </c>
      <c r="M547" s="26">
        <v>0</v>
      </c>
      <c r="N547" s="26">
        <v>34.67</v>
      </c>
      <c r="O547" s="26">
        <v>38.96</v>
      </c>
      <c r="P547" s="26">
        <v>11.28</v>
      </c>
      <c r="Q547" s="26">
        <v>0</v>
      </c>
      <c r="R547" s="26">
        <v>0</v>
      </c>
      <c r="S547" s="26">
        <v>3.68</v>
      </c>
      <c r="T547" s="26">
        <v>6.2</v>
      </c>
      <c r="U547" s="26">
        <v>902.36</v>
      </c>
      <c r="V547" s="26">
        <v>1463.14</v>
      </c>
      <c r="W547" s="26">
        <v>373.51</v>
      </c>
      <c r="X547" s="26">
        <v>139.71</v>
      </c>
      <c r="Y547" s="26">
        <v>543.59</v>
      </c>
      <c r="Z547" s="26">
        <v>8.01</v>
      </c>
      <c r="AA547" s="26">
        <v>137.74</v>
      </c>
      <c r="AB547" s="26">
        <v>7190.36</v>
      </c>
      <c r="AC547" s="26">
        <v>1376.58</v>
      </c>
      <c r="AD547" s="26">
        <v>2.4900000000000002</v>
      </c>
      <c r="AE547" s="26">
        <v>0.43</v>
      </c>
      <c r="AF547" s="26">
        <v>0.68</v>
      </c>
      <c r="AG547" s="26">
        <v>5.16</v>
      </c>
      <c r="AH547" s="26">
        <v>7.52</v>
      </c>
      <c r="AI547" s="26">
        <v>50.82</v>
      </c>
      <c r="AJ547" s="26">
        <v>0</v>
      </c>
      <c r="AK547" s="26">
        <v>809.61</v>
      </c>
      <c r="AL547" s="26">
        <v>748.08</v>
      </c>
      <c r="AM547" s="26">
        <v>1285.05</v>
      </c>
      <c r="AN547" s="26">
        <v>851.82</v>
      </c>
      <c r="AO547" s="26">
        <v>320.81</v>
      </c>
      <c r="AP547" s="26">
        <v>590.70000000000005</v>
      </c>
      <c r="AQ547" s="26">
        <v>213</v>
      </c>
      <c r="AR547" s="26">
        <v>839.7</v>
      </c>
      <c r="AS547" s="26">
        <v>716.76</v>
      </c>
      <c r="AT547" s="26">
        <v>785.8</v>
      </c>
      <c r="AU547" s="26">
        <v>1270.08</v>
      </c>
      <c r="AV547" s="26">
        <v>371.49</v>
      </c>
      <c r="AW547" s="26">
        <v>561.58000000000004</v>
      </c>
      <c r="AX547" s="26">
        <v>3700.94</v>
      </c>
      <c r="AY547" s="26">
        <v>2.09</v>
      </c>
      <c r="AZ547" s="26">
        <v>1276.01</v>
      </c>
      <c r="BA547" s="26">
        <v>894.65</v>
      </c>
      <c r="BB547" s="26">
        <v>589.13</v>
      </c>
      <c r="BC547" s="26">
        <v>271.47000000000003</v>
      </c>
      <c r="BD547" s="26">
        <v>0.53</v>
      </c>
      <c r="BE547" s="26">
        <v>0.19</v>
      </c>
      <c r="BF547" s="26">
        <v>0.13</v>
      </c>
      <c r="BG547" s="26">
        <v>0.31</v>
      </c>
      <c r="BH547" s="26">
        <v>0.38</v>
      </c>
      <c r="BI547" s="26">
        <v>1.52</v>
      </c>
      <c r="BJ547" s="26">
        <v>0.04</v>
      </c>
      <c r="BK547" s="26">
        <v>3.5</v>
      </c>
      <c r="BL547" s="26">
        <v>0.03</v>
      </c>
      <c r="BM547" s="26">
        <v>1.24</v>
      </c>
      <c r="BN547" s="26">
        <v>0.12</v>
      </c>
      <c r="BO547" s="26">
        <v>0</v>
      </c>
      <c r="BP547" s="26">
        <v>0</v>
      </c>
      <c r="BQ547" s="26">
        <v>0.15</v>
      </c>
      <c r="BR547" s="26">
        <v>0.43</v>
      </c>
      <c r="BS547" s="26">
        <v>3.54</v>
      </c>
      <c r="BT547" s="26">
        <v>0.01</v>
      </c>
      <c r="BU547" s="26">
        <v>0</v>
      </c>
      <c r="BV547" s="26">
        <v>0.67</v>
      </c>
      <c r="BW547" s="26">
        <v>0.12</v>
      </c>
      <c r="BX547" s="26">
        <v>0.12</v>
      </c>
      <c r="BY547" s="26">
        <v>0</v>
      </c>
      <c r="BZ547" s="26">
        <v>0</v>
      </c>
      <c r="CA547" s="26">
        <v>0</v>
      </c>
      <c r="CB547" s="26">
        <v>732.03</v>
      </c>
      <c r="CC547" s="25"/>
      <c r="CD547" s="26" t="e">
        <f>$I$45/$I$46*100</f>
        <v>#DIV/0!</v>
      </c>
      <c r="CE547" s="26">
        <v>1336.13</v>
      </c>
      <c r="CG547" s="26">
        <v>0</v>
      </c>
      <c r="CH547" s="26">
        <v>0</v>
      </c>
      <c r="CI547" s="26">
        <v>0</v>
      </c>
      <c r="CJ547" s="26">
        <v>0</v>
      </c>
      <c r="CK547" s="26">
        <v>0</v>
      </c>
      <c r="CL547" s="26">
        <v>0</v>
      </c>
      <c r="CM547" s="26">
        <v>0</v>
      </c>
      <c r="CN547" s="26">
        <v>0</v>
      </c>
      <c r="CO547" s="26">
        <v>0</v>
      </c>
      <c r="CP547" s="26">
        <v>0</v>
      </c>
      <c r="CQ547" s="26">
        <v>0.42</v>
      </c>
    </row>
    <row r="548" spans="1:95" s="26" customFormat="1" ht="15" x14ac:dyDescent="0.25">
      <c r="A548" s="5"/>
      <c r="B548" s="24" t="s">
        <v>97</v>
      </c>
      <c r="C548" s="25"/>
      <c r="D548" s="25">
        <v>72.37</v>
      </c>
      <c r="E548" s="25">
        <v>46.81</v>
      </c>
      <c r="F548" s="25">
        <v>78.22</v>
      </c>
      <c r="G548" s="25">
        <v>1.28</v>
      </c>
      <c r="H548" s="25">
        <v>356.88</v>
      </c>
      <c r="I548" s="25">
        <v>2356.34</v>
      </c>
      <c r="J548" s="26">
        <v>46.99</v>
      </c>
      <c r="K548" s="26">
        <v>4.34</v>
      </c>
      <c r="L548" s="26">
        <v>5.13</v>
      </c>
      <c r="M548" s="26">
        <v>0</v>
      </c>
      <c r="N548" s="26">
        <v>210.17</v>
      </c>
      <c r="O548" s="26">
        <v>115.39</v>
      </c>
      <c r="P548" s="26">
        <v>31.32</v>
      </c>
      <c r="Q548" s="26">
        <v>0</v>
      </c>
      <c r="R548" s="26">
        <v>0</v>
      </c>
      <c r="S548" s="26">
        <v>9.5</v>
      </c>
      <c r="T548" s="26">
        <v>22.07</v>
      </c>
      <c r="U548" s="26">
        <v>2682.51</v>
      </c>
      <c r="V548" s="26">
        <v>4968.33</v>
      </c>
      <c r="W548" s="26">
        <v>1182.43</v>
      </c>
      <c r="X548" s="26">
        <v>454.24</v>
      </c>
      <c r="Y548" s="26">
        <v>1620.37</v>
      </c>
      <c r="Z548" s="26">
        <v>24.61</v>
      </c>
      <c r="AA548" s="26">
        <v>367.87</v>
      </c>
      <c r="AB548" s="26">
        <v>18029.439999999999</v>
      </c>
      <c r="AC548" s="26">
        <v>4834.1099999999997</v>
      </c>
      <c r="AD548" s="26">
        <v>11.44</v>
      </c>
      <c r="AE548" s="26">
        <v>1.1000000000000001</v>
      </c>
      <c r="AF548" s="26">
        <v>1.73</v>
      </c>
      <c r="AG548" s="26">
        <v>15.14</v>
      </c>
      <c r="AH548" s="26">
        <v>31.45</v>
      </c>
      <c r="AI548" s="26">
        <v>126.3</v>
      </c>
      <c r="AJ548" s="26">
        <v>0.4</v>
      </c>
      <c r="AK548" s="26">
        <v>2559.1</v>
      </c>
      <c r="AL548" s="26">
        <v>2166.13</v>
      </c>
      <c r="AM548" s="26">
        <v>3839.78</v>
      </c>
      <c r="AN548" s="26">
        <v>2896.3</v>
      </c>
      <c r="AO548" s="26">
        <v>982.52</v>
      </c>
      <c r="AP548" s="26">
        <v>1866.14</v>
      </c>
      <c r="AQ548" s="26">
        <v>638.34</v>
      </c>
      <c r="AR548" s="26">
        <v>2381.77</v>
      </c>
      <c r="AS548" s="26">
        <v>2386.9</v>
      </c>
      <c r="AT548" s="26">
        <v>2562.56</v>
      </c>
      <c r="AU548" s="26">
        <v>4168.57</v>
      </c>
      <c r="AV548" s="26">
        <v>1345.8</v>
      </c>
      <c r="AW548" s="26">
        <v>2003.98</v>
      </c>
      <c r="AX548" s="26">
        <v>10691.24</v>
      </c>
      <c r="AY548" s="26">
        <v>243.1</v>
      </c>
      <c r="AZ548" s="26">
        <v>3234.72</v>
      </c>
      <c r="BA548" s="26">
        <v>2394.56</v>
      </c>
      <c r="BB548" s="26">
        <v>1719.06</v>
      </c>
      <c r="BC548" s="26">
        <v>794.09</v>
      </c>
      <c r="BD548" s="26">
        <v>1.63</v>
      </c>
      <c r="BE548" s="26">
        <v>0.44</v>
      </c>
      <c r="BF548" s="26">
        <v>0.38</v>
      </c>
      <c r="BG548" s="26">
        <v>0.98</v>
      </c>
      <c r="BH548" s="26">
        <v>1.22</v>
      </c>
      <c r="BI548" s="26">
        <v>4.24</v>
      </c>
      <c r="BJ548" s="26">
        <v>0.08</v>
      </c>
      <c r="BK548" s="26">
        <v>11.93</v>
      </c>
      <c r="BL548" s="26">
        <v>0.04</v>
      </c>
      <c r="BM548" s="26">
        <v>3.84</v>
      </c>
      <c r="BN548" s="26">
        <v>0.22</v>
      </c>
      <c r="BO548" s="26">
        <v>0.03</v>
      </c>
      <c r="BP548" s="26">
        <v>0</v>
      </c>
      <c r="BQ548" s="26">
        <v>0.39</v>
      </c>
      <c r="BR548" s="26">
        <v>1.35</v>
      </c>
      <c r="BS548" s="26">
        <v>12.25</v>
      </c>
      <c r="BT548" s="26">
        <v>0.01</v>
      </c>
      <c r="BU548" s="26">
        <v>0</v>
      </c>
      <c r="BV548" s="26">
        <v>4.53</v>
      </c>
      <c r="BW548" s="26">
        <v>0.19</v>
      </c>
      <c r="BX548" s="26">
        <v>0.12</v>
      </c>
      <c r="BY548" s="26">
        <v>0</v>
      </c>
      <c r="BZ548" s="26">
        <v>0</v>
      </c>
      <c r="CA548" s="26">
        <v>0</v>
      </c>
      <c r="CB548" s="26">
        <v>2497.11</v>
      </c>
      <c r="CC548" s="25"/>
      <c r="CE548" s="26">
        <v>3372.78</v>
      </c>
      <c r="CG548" s="26">
        <v>0</v>
      </c>
      <c r="CH548" s="26">
        <v>0</v>
      </c>
      <c r="CI548" s="26">
        <v>0</v>
      </c>
      <c r="CJ548" s="26">
        <v>0</v>
      </c>
      <c r="CK548" s="26">
        <v>0</v>
      </c>
      <c r="CL548" s="26">
        <v>0</v>
      </c>
      <c r="CM548" s="26">
        <v>0</v>
      </c>
      <c r="CN548" s="26">
        <v>0</v>
      </c>
      <c r="CO548" s="26">
        <v>0</v>
      </c>
      <c r="CP548" s="26">
        <v>26.79</v>
      </c>
      <c r="CQ548" s="26">
        <v>2.58</v>
      </c>
    </row>
    <row r="549" spans="1:95" s="5" customFormat="1" ht="15" x14ac:dyDescent="0.25">
      <c r="B549" s="15"/>
      <c r="C549" s="11"/>
      <c r="D549" s="11"/>
      <c r="E549" s="11"/>
      <c r="F549" s="11"/>
      <c r="G549" s="11"/>
      <c r="H549" s="11"/>
      <c r="I549" s="11"/>
      <c r="CC549" s="11"/>
    </row>
    <row r="550" spans="1:95" s="7" customFormat="1" x14ac:dyDescent="0.25">
      <c r="A550" s="8"/>
      <c r="B550" s="8" t="s">
        <v>326</v>
      </c>
      <c r="C550" s="8"/>
      <c r="D550" s="9"/>
      <c r="E550" s="8"/>
      <c r="F550" s="8"/>
      <c r="G550" s="8"/>
      <c r="H550" s="8"/>
      <c r="I550" s="8"/>
    </row>
    <row r="551" spans="1:95" ht="15.75" hidden="1" customHeight="1" x14ac:dyDescent="0.25">
      <c r="B551" s="1"/>
      <c r="CC551" s="1"/>
    </row>
    <row r="552" spans="1:95" x14ac:dyDescent="0.25">
      <c r="B552" s="2"/>
      <c r="C552" s="6"/>
      <c r="D552" s="3"/>
      <c r="E552" s="3"/>
      <c r="F552" s="3"/>
      <c r="G552" s="3"/>
      <c r="H552" s="3"/>
      <c r="I552" s="3"/>
      <c r="CC552" s="1"/>
    </row>
    <row r="553" spans="1:95" ht="7.5" customHeight="1" x14ac:dyDescent="0.25">
      <c r="B553" s="1"/>
      <c r="CC553" s="1"/>
    </row>
    <row r="554" spans="1:95" ht="15.75" hidden="1" customHeight="1" x14ac:dyDescent="0.25">
      <c r="B554" s="1"/>
      <c r="CC554" s="1"/>
    </row>
    <row r="555" spans="1:95" s="5" customFormat="1" ht="14.25" customHeight="1" x14ac:dyDescent="0.25">
      <c r="A555" s="40" t="s">
        <v>76</v>
      </c>
      <c r="B555" s="36" t="s">
        <v>0</v>
      </c>
      <c r="C555" s="36" t="s">
        <v>6</v>
      </c>
      <c r="D555" s="36" t="s">
        <v>2</v>
      </c>
      <c r="E555" s="36"/>
      <c r="F555" s="36" t="s">
        <v>9</v>
      </c>
      <c r="G555" s="36"/>
      <c r="H555" s="36" t="s">
        <v>8</v>
      </c>
      <c r="I555" s="37" t="s">
        <v>5</v>
      </c>
      <c r="J555" s="5" t="s">
        <v>10</v>
      </c>
      <c r="K555" s="5" t="s">
        <v>11</v>
      </c>
      <c r="L555" s="5" t="s">
        <v>74</v>
      </c>
      <c r="M555" s="5" t="s">
        <v>12</v>
      </c>
      <c r="N555" s="5" t="s">
        <v>13</v>
      </c>
      <c r="O555" s="5" t="s">
        <v>14</v>
      </c>
      <c r="P555" s="5" t="s">
        <v>15</v>
      </c>
      <c r="Q555" s="5" t="s">
        <v>16</v>
      </c>
      <c r="R555" s="5" t="s">
        <v>17</v>
      </c>
      <c r="S555" s="5" t="s">
        <v>18</v>
      </c>
      <c r="T555" s="5" t="s">
        <v>19</v>
      </c>
      <c r="U555" s="5" t="s">
        <v>20</v>
      </c>
      <c r="V555" s="5" t="s">
        <v>21</v>
      </c>
      <c r="W555" s="33" t="s">
        <v>75</v>
      </c>
      <c r="X555" s="33"/>
      <c r="Y555" s="33"/>
      <c r="Z555" s="33"/>
      <c r="AA555" s="34" t="s">
        <v>77</v>
      </c>
      <c r="AB555" s="34"/>
      <c r="AC555" s="34"/>
      <c r="AD555" s="34"/>
      <c r="AE555" s="34"/>
      <c r="AF555" s="34"/>
      <c r="AG555" s="34"/>
      <c r="AH555" s="34"/>
      <c r="AI555" s="35"/>
      <c r="AJ555" s="5" t="s">
        <v>30</v>
      </c>
      <c r="AK555" s="5" t="s">
        <v>31</v>
      </c>
      <c r="AL555" s="5" t="s">
        <v>32</v>
      </c>
      <c r="AM555" s="5" t="s">
        <v>33</v>
      </c>
      <c r="AN555" s="5" t="s">
        <v>34</v>
      </c>
      <c r="AO555" s="5" t="s">
        <v>35</v>
      </c>
      <c r="AP555" s="5" t="s">
        <v>36</v>
      </c>
      <c r="AQ555" s="5" t="s">
        <v>37</v>
      </c>
      <c r="AR555" s="5" t="s">
        <v>38</v>
      </c>
      <c r="AS555" s="5" t="s">
        <v>39</v>
      </c>
      <c r="AT555" s="5" t="s">
        <v>40</v>
      </c>
      <c r="AU555" s="5" t="s">
        <v>41</v>
      </c>
      <c r="AV555" s="5" t="s">
        <v>42</v>
      </c>
      <c r="AW555" s="5" t="s">
        <v>43</v>
      </c>
      <c r="AX555" s="5" t="s">
        <v>44</v>
      </c>
      <c r="AY555" s="5" t="s">
        <v>45</v>
      </c>
      <c r="AZ555" s="5" t="s">
        <v>46</v>
      </c>
      <c r="BA555" s="5" t="s">
        <v>47</v>
      </c>
      <c r="BB555" s="5" t="s">
        <v>48</v>
      </c>
      <c r="BC555" s="5" t="s">
        <v>49</v>
      </c>
      <c r="BD555" s="5" t="s">
        <v>50</v>
      </c>
      <c r="BE555" s="5" t="s">
        <v>51</v>
      </c>
      <c r="BF555" s="5" t="s">
        <v>52</v>
      </c>
      <c r="BG555" s="5" t="s">
        <v>53</v>
      </c>
      <c r="BH555" s="5" t="s">
        <v>54</v>
      </c>
      <c r="BI555" s="5" t="s">
        <v>55</v>
      </c>
      <c r="BJ555" s="5" t="s">
        <v>56</v>
      </c>
      <c r="BK555" s="5" t="s">
        <v>57</v>
      </c>
      <c r="BL555" s="5" t="s">
        <v>58</v>
      </c>
      <c r="BM555" s="5" t="s">
        <v>59</v>
      </c>
      <c r="BN555" s="5" t="s">
        <v>60</v>
      </c>
      <c r="BO555" s="5" t="s">
        <v>61</v>
      </c>
      <c r="BP555" s="5" t="s">
        <v>62</v>
      </c>
      <c r="BQ555" s="5" t="s">
        <v>63</v>
      </c>
      <c r="BR555" s="5" t="s">
        <v>64</v>
      </c>
      <c r="BS555" s="5" t="s">
        <v>65</v>
      </c>
      <c r="BT555" s="5" t="s">
        <v>66</v>
      </c>
      <c r="BU555" s="5" t="s">
        <v>67</v>
      </c>
      <c r="BV555" s="5" t="s">
        <v>68</v>
      </c>
      <c r="BW555" s="5" t="s">
        <v>69</v>
      </c>
      <c r="BX555" s="5" t="s">
        <v>70</v>
      </c>
      <c r="BY555" s="5" t="s">
        <v>71</v>
      </c>
      <c r="BZ555" s="5" t="s">
        <v>72</v>
      </c>
      <c r="CA555" s="5" t="s">
        <v>73</v>
      </c>
      <c r="CB555" s="13"/>
      <c r="CC555" s="31"/>
    </row>
    <row r="556" spans="1:95" s="5" customFormat="1" ht="15.75" customHeight="1" x14ac:dyDescent="0.25">
      <c r="A556" s="41"/>
      <c r="B556" s="36"/>
      <c r="C556" s="36"/>
      <c r="D556" s="28" t="s">
        <v>1</v>
      </c>
      <c r="E556" s="28" t="s">
        <v>3</v>
      </c>
      <c r="F556" s="28" t="s">
        <v>1</v>
      </c>
      <c r="G556" s="28" t="s">
        <v>4</v>
      </c>
      <c r="H556" s="36"/>
      <c r="I556" s="38"/>
      <c r="W556" s="29" t="s">
        <v>22</v>
      </c>
      <c r="X556" s="29" t="s">
        <v>23</v>
      </c>
      <c r="Y556" s="29" t="s">
        <v>24</v>
      </c>
      <c r="Z556" s="29" t="s">
        <v>25</v>
      </c>
      <c r="AA556" s="29" t="s">
        <v>82</v>
      </c>
      <c r="AB556" s="29" t="s">
        <v>26</v>
      </c>
      <c r="AC556" s="29" t="s">
        <v>78</v>
      </c>
      <c r="AD556" s="29" t="s">
        <v>79</v>
      </c>
      <c r="AE556" s="29" t="s">
        <v>80</v>
      </c>
      <c r="AF556" s="29" t="s">
        <v>27</v>
      </c>
      <c r="AG556" s="29" t="s">
        <v>28</v>
      </c>
      <c r="AH556" s="29" t="s">
        <v>29</v>
      </c>
      <c r="AI556" s="30" t="s">
        <v>81</v>
      </c>
      <c r="CB556" s="13"/>
      <c r="CC556" s="32"/>
    </row>
    <row r="557" spans="1:95" s="5" customFormat="1" ht="15" x14ac:dyDescent="0.25">
      <c r="B557" s="17" t="s">
        <v>83</v>
      </c>
      <c r="C557" s="11"/>
      <c r="D557" s="11"/>
      <c r="E557" s="11"/>
      <c r="F557" s="11"/>
      <c r="G557" s="11"/>
      <c r="H557" s="11"/>
      <c r="I557" s="11"/>
      <c r="CC557" s="11"/>
    </row>
    <row r="558" spans="1:95" s="21" customFormat="1" ht="15" x14ac:dyDescent="0.25">
      <c r="A558" s="21" t="s">
        <v>327</v>
      </c>
      <c r="B558" s="22" t="s">
        <v>328</v>
      </c>
      <c r="C558" s="23" t="str">
        <f>"160"</f>
        <v>160</v>
      </c>
      <c r="D558" s="23">
        <v>10.06</v>
      </c>
      <c r="E558" s="23">
        <v>5.18</v>
      </c>
      <c r="F558" s="23">
        <v>10.94</v>
      </c>
      <c r="G558" s="23">
        <v>0</v>
      </c>
      <c r="H558" s="23">
        <v>30.79</v>
      </c>
      <c r="I558" s="23">
        <v>262.59702577777807</v>
      </c>
      <c r="J558" s="21">
        <v>6.9</v>
      </c>
      <c r="K558" s="21">
        <v>0.18</v>
      </c>
      <c r="L558" s="21">
        <v>0.09</v>
      </c>
      <c r="M558" s="21">
        <v>0</v>
      </c>
      <c r="N558" s="21">
        <v>0.8</v>
      </c>
      <c r="O558" s="21">
        <v>28.43</v>
      </c>
      <c r="P558" s="21">
        <v>1.55</v>
      </c>
      <c r="Q558" s="21">
        <v>0</v>
      </c>
      <c r="R558" s="21">
        <v>0</v>
      </c>
      <c r="S558" s="21">
        <v>0.39</v>
      </c>
      <c r="T558" s="21">
        <v>2.15</v>
      </c>
      <c r="U558" s="21">
        <v>525.29</v>
      </c>
      <c r="V558" s="21">
        <v>66.62</v>
      </c>
      <c r="W558" s="21">
        <v>207.92</v>
      </c>
      <c r="X558" s="21">
        <v>17.690000000000001</v>
      </c>
      <c r="Y558" s="21">
        <v>155.94999999999999</v>
      </c>
      <c r="Z558" s="21">
        <v>0.85</v>
      </c>
      <c r="AA558" s="21">
        <v>83.07</v>
      </c>
      <c r="AB558" s="21">
        <v>60.3</v>
      </c>
      <c r="AC558" s="21">
        <v>93.04</v>
      </c>
      <c r="AD558" s="21">
        <v>0.85</v>
      </c>
      <c r="AE558" s="21">
        <v>0.06</v>
      </c>
      <c r="AF558" s="21">
        <v>0.1</v>
      </c>
      <c r="AG558" s="21">
        <v>0.46</v>
      </c>
      <c r="AH558" s="21">
        <v>2.7</v>
      </c>
      <c r="AI558" s="21">
        <v>0.14000000000000001</v>
      </c>
      <c r="AJ558" s="21">
        <v>0</v>
      </c>
      <c r="AK558" s="21">
        <v>519.9</v>
      </c>
      <c r="AL558" s="21">
        <v>423.43</v>
      </c>
      <c r="AM558" s="21">
        <v>814.44</v>
      </c>
      <c r="AN558" s="21">
        <v>423.13</v>
      </c>
      <c r="AO558" s="21">
        <v>179.01</v>
      </c>
      <c r="AP558" s="21">
        <v>327.12</v>
      </c>
      <c r="AQ558" s="21">
        <v>183.59</v>
      </c>
      <c r="AR558" s="21">
        <v>488.22</v>
      </c>
      <c r="AS558" s="21">
        <v>298.26</v>
      </c>
      <c r="AT558" s="21">
        <v>350.38</v>
      </c>
      <c r="AU558" s="21">
        <v>460.14</v>
      </c>
      <c r="AV558" s="21">
        <v>228.01</v>
      </c>
      <c r="AW558" s="21">
        <v>257.74</v>
      </c>
      <c r="AX558" s="21">
        <v>2397.9</v>
      </c>
      <c r="AY558" s="21">
        <v>0</v>
      </c>
      <c r="AZ558" s="21">
        <v>970.91</v>
      </c>
      <c r="BA558" s="21">
        <v>479.01</v>
      </c>
      <c r="BB558" s="21">
        <v>385.84</v>
      </c>
      <c r="BC558" s="21">
        <v>132.02000000000001</v>
      </c>
      <c r="BD558" s="21">
        <v>0.27</v>
      </c>
      <c r="BE558" s="21">
        <v>0.08</v>
      </c>
      <c r="BF558" s="21">
        <v>0.13</v>
      </c>
      <c r="BG558" s="21">
        <v>0.35</v>
      </c>
      <c r="BH558" s="21">
        <v>0.42</v>
      </c>
      <c r="BI558" s="21">
        <v>1.21</v>
      </c>
      <c r="BJ558" s="21">
        <v>0.08</v>
      </c>
      <c r="BK558" s="21">
        <v>3.2</v>
      </c>
      <c r="BL558" s="21">
        <v>0.02</v>
      </c>
      <c r="BM558" s="21">
        <v>0.85</v>
      </c>
      <c r="BN558" s="21">
        <v>0.02</v>
      </c>
      <c r="BO558" s="21">
        <v>0</v>
      </c>
      <c r="BP558" s="21">
        <v>0</v>
      </c>
      <c r="BQ558" s="21">
        <v>0.16</v>
      </c>
      <c r="BR558" s="21">
        <v>0.34</v>
      </c>
      <c r="BS558" s="21">
        <v>2.64</v>
      </c>
      <c r="BT558" s="21">
        <v>0</v>
      </c>
      <c r="BU558" s="21">
        <v>0</v>
      </c>
      <c r="BV558" s="21">
        <v>0.38</v>
      </c>
      <c r="BW558" s="21">
        <v>0.01</v>
      </c>
      <c r="BX558" s="21">
        <v>0</v>
      </c>
      <c r="BY558" s="21">
        <v>0</v>
      </c>
      <c r="BZ558" s="21">
        <v>0</v>
      </c>
      <c r="CA558" s="21">
        <v>0</v>
      </c>
      <c r="CB558" s="21">
        <v>15.19</v>
      </c>
      <c r="CC558" s="23"/>
      <c r="CE558" s="21">
        <v>93.12</v>
      </c>
      <c r="CG558" s="21">
        <v>0</v>
      </c>
      <c r="CH558" s="21">
        <v>0</v>
      </c>
      <c r="CI558" s="21">
        <v>0</v>
      </c>
      <c r="CJ558" s="21">
        <v>0</v>
      </c>
      <c r="CK558" s="21">
        <v>0</v>
      </c>
      <c r="CL558" s="21">
        <v>0</v>
      </c>
      <c r="CM558" s="21">
        <v>0</v>
      </c>
      <c r="CN558" s="21">
        <v>0</v>
      </c>
      <c r="CO558" s="21">
        <v>0</v>
      </c>
      <c r="CP558" s="21">
        <v>0</v>
      </c>
      <c r="CQ558" s="21">
        <v>1.04</v>
      </c>
    </row>
    <row r="559" spans="1:95" s="21" customFormat="1" ht="15" x14ac:dyDescent="0.25">
      <c r="A559" s="21" t="s">
        <v>135</v>
      </c>
      <c r="B559" s="22" t="s">
        <v>136</v>
      </c>
      <c r="C559" s="23" t="str">
        <f>"200"</f>
        <v>200</v>
      </c>
      <c r="D559" s="23">
        <v>3.46</v>
      </c>
      <c r="E559" s="23">
        <v>3.34</v>
      </c>
      <c r="F559" s="23">
        <v>3.56</v>
      </c>
      <c r="G559" s="23">
        <v>0.36</v>
      </c>
      <c r="H559" s="23">
        <v>15.21</v>
      </c>
      <c r="I559" s="23">
        <v>102.99155079999998</v>
      </c>
      <c r="J559" s="21">
        <v>2.52</v>
      </c>
      <c r="K559" s="21">
        <v>0</v>
      </c>
      <c r="L559" s="21">
        <v>0</v>
      </c>
      <c r="M559" s="21">
        <v>0</v>
      </c>
      <c r="N559" s="21">
        <v>14.04</v>
      </c>
      <c r="O559" s="21">
        <v>0.4</v>
      </c>
      <c r="P559" s="21">
        <v>0.77</v>
      </c>
      <c r="Q559" s="21">
        <v>0</v>
      </c>
      <c r="R559" s="21">
        <v>0</v>
      </c>
      <c r="S559" s="21">
        <v>0.21</v>
      </c>
      <c r="T559" s="21">
        <v>0.97</v>
      </c>
      <c r="U559" s="21">
        <v>57.91</v>
      </c>
      <c r="V559" s="21">
        <v>179.89</v>
      </c>
      <c r="W559" s="21">
        <v>124.41</v>
      </c>
      <c r="X559" s="21">
        <v>22.88</v>
      </c>
      <c r="Y559" s="21">
        <v>103.72</v>
      </c>
      <c r="Z559" s="21">
        <v>0.59</v>
      </c>
      <c r="AA559" s="21">
        <v>13.8</v>
      </c>
      <c r="AB559" s="21">
        <v>9.58</v>
      </c>
      <c r="AC559" s="21">
        <v>25.37</v>
      </c>
      <c r="AD559" s="21">
        <v>0.01</v>
      </c>
      <c r="AE559" s="21">
        <v>0.03</v>
      </c>
      <c r="AF559" s="21">
        <v>0.14000000000000001</v>
      </c>
      <c r="AG559" s="21">
        <v>0.13</v>
      </c>
      <c r="AH559" s="21">
        <v>1.08</v>
      </c>
      <c r="AI559" s="21">
        <v>0.6</v>
      </c>
      <c r="AJ559" s="21">
        <v>0</v>
      </c>
      <c r="AK559" s="21">
        <v>0</v>
      </c>
      <c r="AL559" s="21">
        <v>0</v>
      </c>
      <c r="AM559" s="21">
        <v>0</v>
      </c>
      <c r="AN559" s="21">
        <v>0</v>
      </c>
      <c r="AO559" s="21">
        <v>0</v>
      </c>
      <c r="AP559" s="21">
        <v>0</v>
      </c>
      <c r="AQ559" s="21">
        <v>0</v>
      </c>
      <c r="AR559" s="21">
        <v>0</v>
      </c>
      <c r="AS559" s="21">
        <v>0</v>
      </c>
      <c r="AT559" s="21">
        <v>0</v>
      </c>
      <c r="AU559" s="21">
        <v>0</v>
      </c>
      <c r="AV559" s="21">
        <v>0</v>
      </c>
      <c r="AW559" s="21">
        <v>0</v>
      </c>
      <c r="AX559" s="21">
        <v>0</v>
      </c>
      <c r="AY559" s="21">
        <v>0</v>
      </c>
      <c r="AZ559" s="21">
        <v>0</v>
      </c>
      <c r="BA559" s="21">
        <v>0</v>
      </c>
      <c r="BB559" s="21">
        <v>0</v>
      </c>
      <c r="BC559" s="21">
        <v>0</v>
      </c>
      <c r="BD559" s="21">
        <v>0</v>
      </c>
      <c r="BE559" s="21">
        <v>0</v>
      </c>
      <c r="BF559" s="21">
        <v>0</v>
      </c>
      <c r="BG559" s="21">
        <v>0</v>
      </c>
      <c r="BH559" s="21">
        <v>0</v>
      </c>
      <c r="BI559" s="21">
        <v>0</v>
      </c>
      <c r="BJ559" s="21">
        <v>0</v>
      </c>
      <c r="BK559" s="21">
        <v>0</v>
      </c>
      <c r="BL559" s="21">
        <v>0</v>
      </c>
      <c r="BM559" s="21">
        <v>0</v>
      </c>
      <c r="BN559" s="21">
        <v>0</v>
      </c>
      <c r="BO559" s="21">
        <v>0</v>
      </c>
      <c r="BP559" s="21">
        <v>0</v>
      </c>
      <c r="BQ559" s="21">
        <v>0</v>
      </c>
      <c r="BR559" s="21">
        <v>0</v>
      </c>
      <c r="BS559" s="21">
        <v>0</v>
      </c>
      <c r="BT559" s="21">
        <v>0</v>
      </c>
      <c r="BU559" s="21">
        <v>0</v>
      </c>
      <c r="BV559" s="21">
        <v>0</v>
      </c>
      <c r="BW559" s="21">
        <v>0</v>
      </c>
      <c r="BX559" s="21">
        <v>0</v>
      </c>
      <c r="BY559" s="21">
        <v>0</v>
      </c>
      <c r="BZ559" s="21">
        <v>0</v>
      </c>
      <c r="CA559" s="21">
        <v>0</v>
      </c>
      <c r="CB559" s="21">
        <v>201.79</v>
      </c>
      <c r="CC559" s="23"/>
      <c r="CE559" s="21">
        <v>15.4</v>
      </c>
      <c r="CG559" s="21">
        <v>0</v>
      </c>
      <c r="CH559" s="21">
        <v>0</v>
      </c>
      <c r="CI559" s="21">
        <v>0</v>
      </c>
      <c r="CJ559" s="21">
        <v>0</v>
      </c>
      <c r="CK559" s="21">
        <v>0</v>
      </c>
      <c r="CL559" s="21">
        <v>0</v>
      </c>
      <c r="CM559" s="21">
        <v>0</v>
      </c>
      <c r="CN559" s="21">
        <v>0</v>
      </c>
      <c r="CO559" s="21">
        <v>0</v>
      </c>
      <c r="CP559" s="21">
        <v>9</v>
      </c>
      <c r="CQ559" s="21">
        <v>0</v>
      </c>
    </row>
    <row r="560" spans="1:95" s="21" customFormat="1" ht="15" x14ac:dyDescent="0.25">
      <c r="A560" s="21" t="s">
        <v>104</v>
      </c>
      <c r="B560" s="22" t="s">
        <v>129</v>
      </c>
      <c r="C560" s="23" t="str">
        <f>"40"</f>
        <v>40</v>
      </c>
      <c r="D560" s="23">
        <v>1.1200000000000001</v>
      </c>
      <c r="E560" s="23">
        <v>0</v>
      </c>
      <c r="F560" s="23">
        <v>0.06</v>
      </c>
      <c r="G560" s="23">
        <v>0</v>
      </c>
      <c r="H560" s="23">
        <v>14.74</v>
      </c>
      <c r="I560" s="23">
        <v>64.41279999999999</v>
      </c>
      <c r="J560" s="21">
        <v>0.08</v>
      </c>
      <c r="K560" s="21">
        <v>0</v>
      </c>
      <c r="L560" s="21">
        <v>0</v>
      </c>
      <c r="M560" s="21">
        <v>0</v>
      </c>
      <c r="N560" s="21">
        <v>0.26</v>
      </c>
      <c r="O560" s="21">
        <v>13.84</v>
      </c>
      <c r="P560" s="21">
        <v>0.64</v>
      </c>
      <c r="Q560" s="21">
        <v>0</v>
      </c>
      <c r="R560" s="21">
        <v>0</v>
      </c>
      <c r="S560" s="21">
        <v>0.12</v>
      </c>
      <c r="T560" s="21">
        <v>0.68</v>
      </c>
      <c r="U560" s="21">
        <v>199.6</v>
      </c>
      <c r="V560" s="21">
        <v>37.200000000000003</v>
      </c>
      <c r="W560" s="21">
        <v>8</v>
      </c>
      <c r="X560" s="21">
        <v>5.6</v>
      </c>
      <c r="Y560" s="21">
        <v>26</v>
      </c>
      <c r="Z560" s="21">
        <v>0.44</v>
      </c>
      <c r="AA560" s="21">
        <v>0</v>
      </c>
      <c r="AB560" s="21">
        <v>0</v>
      </c>
      <c r="AC560" s="21">
        <v>0</v>
      </c>
      <c r="AD560" s="21">
        <v>0.44</v>
      </c>
      <c r="AE560" s="21">
        <v>0.04</v>
      </c>
      <c r="AF560" s="21">
        <v>0.01</v>
      </c>
      <c r="AG560" s="21">
        <v>0.36</v>
      </c>
      <c r="AH560" s="21">
        <v>0.88</v>
      </c>
      <c r="AI560" s="21">
        <v>0</v>
      </c>
      <c r="AJ560" s="21">
        <v>0</v>
      </c>
      <c r="AK560" s="21">
        <v>139.19999999999999</v>
      </c>
      <c r="AL560" s="21">
        <v>127.2</v>
      </c>
      <c r="AM560" s="21">
        <v>237.6</v>
      </c>
      <c r="AN560" s="21">
        <v>75.599999999999994</v>
      </c>
      <c r="AO560" s="21">
        <v>45.6</v>
      </c>
      <c r="AP560" s="21">
        <v>92.4</v>
      </c>
      <c r="AQ560" s="21">
        <v>29.6</v>
      </c>
      <c r="AR560" s="21">
        <v>147.19999999999999</v>
      </c>
      <c r="AS560" s="21">
        <v>97.2</v>
      </c>
      <c r="AT560" s="21">
        <v>118</v>
      </c>
      <c r="AU560" s="21">
        <v>100.8</v>
      </c>
      <c r="AV560" s="21">
        <v>59.2</v>
      </c>
      <c r="AW560" s="21">
        <v>103.2</v>
      </c>
      <c r="AX560" s="21">
        <v>901.6</v>
      </c>
      <c r="AY560" s="21">
        <v>0</v>
      </c>
      <c r="AZ560" s="21">
        <v>283.60000000000002</v>
      </c>
      <c r="BA560" s="21">
        <v>147.19999999999999</v>
      </c>
      <c r="BB560" s="21">
        <v>74.8</v>
      </c>
      <c r="BC560" s="21">
        <v>58.8</v>
      </c>
      <c r="BD560" s="21">
        <v>0</v>
      </c>
      <c r="BE560" s="21">
        <v>0</v>
      </c>
      <c r="BF560" s="21">
        <v>0</v>
      </c>
      <c r="BG560" s="21">
        <v>0</v>
      </c>
      <c r="BH560" s="21">
        <v>0</v>
      </c>
      <c r="BI560" s="21">
        <v>0.04</v>
      </c>
      <c r="BJ560" s="21">
        <v>0</v>
      </c>
      <c r="BK560" s="21">
        <v>0</v>
      </c>
      <c r="BL560" s="21">
        <v>0</v>
      </c>
      <c r="BM560" s="21">
        <v>0</v>
      </c>
      <c r="BN560" s="21">
        <v>0.04</v>
      </c>
      <c r="BO560" s="21">
        <v>0</v>
      </c>
      <c r="BP560" s="21">
        <v>0</v>
      </c>
      <c r="BQ560" s="21">
        <v>0</v>
      </c>
      <c r="BR560" s="21">
        <v>0</v>
      </c>
      <c r="BS560" s="21">
        <v>0.03</v>
      </c>
      <c r="BT560" s="21">
        <v>0</v>
      </c>
      <c r="BU560" s="21">
        <v>0</v>
      </c>
      <c r="BV560" s="21">
        <v>0.14000000000000001</v>
      </c>
      <c r="BW560" s="21">
        <v>0.01</v>
      </c>
      <c r="BX560" s="21">
        <v>0</v>
      </c>
      <c r="BY560" s="21">
        <v>0</v>
      </c>
      <c r="BZ560" s="21">
        <v>0</v>
      </c>
      <c r="CA560" s="21">
        <v>0</v>
      </c>
      <c r="CB560" s="21">
        <v>15.12</v>
      </c>
      <c r="CC560" s="23"/>
      <c r="CE560" s="21">
        <v>0</v>
      </c>
      <c r="CG560" s="21">
        <v>0</v>
      </c>
      <c r="CH560" s="21">
        <v>0</v>
      </c>
      <c r="CI560" s="21">
        <v>0</v>
      </c>
      <c r="CJ560" s="21">
        <v>0</v>
      </c>
      <c r="CK560" s="21">
        <v>0</v>
      </c>
      <c r="CL560" s="21">
        <v>0</v>
      </c>
      <c r="CM560" s="21">
        <v>0</v>
      </c>
      <c r="CN560" s="21">
        <v>0</v>
      </c>
      <c r="CO560" s="21">
        <v>0</v>
      </c>
      <c r="CP560" s="21">
        <v>0</v>
      </c>
      <c r="CQ560" s="21">
        <v>0</v>
      </c>
    </row>
    <row r="561" spans="1:95" s="18" customFormat="1" ht="15" x14ac:dyDescent="0.25">
      <c r="B561" s="19" t="s">
        <v>137</v>
      </c>
      <c r="C561" s="20" t="str">
        <f>"100"</f>
        <v>100</v>
      </c>
      <c r="D561" s="20">
        <v>0.36</v>
      </c>
      <c r="E561" s="20">
        <v>0</v>
      </c>
      <c r="F561" s="20">
        <v>0.3</v>
      </c>
      <c r="G561" s="20">
        <v>0.3</v>
      </c>
      <c r="H561" s="20">
        <v>11.6</v>
      </c>
      <c r="I561" s="20">
        <v>47.62</v>
      </c>
      <c r="J561" s="18">
        <v>0.1</v>
      </c>
      <c r="K561" s="18">
        <v>0</v>
      </c>
      <c r="L561" s="18">
        <v>0</v>
      </c>
      <c r="M561" s="18">
        <v>0</v>
      </c>
      <c r="N561" s="18">
        <v>9</v>
      </c>
      <c r="O561" s="18">
        <v>0.8</v>
      </c>
      <c r="P561" s="18">
        <v>1.8</v>
      </c>
      <c r="Q561" s="18">
        <v>0</v>
      </c>
      <c r="R561" s="18">
        <v>0</v>
      </c>
      <c r="S561" s="18">
        <v>0.8</v>
      </c>
      <c r="T561" s="18">
        <v>0.5</v>
      </c>
      <c r="U561" s="18">
        <v>15.6</v>
      </c>
      <c r="V561" s="18">
        <v>152.9</v>
      </c>
      <c r="W561" s="18">
        <v>12.8</v>
      </c>
      <c r="X561" s="18">
        <v>6.75</v>
      </c>
      <c r="Y561" s="18">
        <v>7.7</v>
      </c>
      <c r="Z561" s="18">
        <v>1.76</v>
      </c>
      <c r="AA561" s="18">
        <v>0</v>
      </c>
      <c r="AB561" s="18">
        <v>30</v>
      </c>
      <c r="AC561" s="18">
        <v>5</v>
      </c>
      <c r="AD561" s="18">
        <v>0.2</v>
      </c>
      <c r="AE561" s="18">
        <v>0.02</v>
      </c>
      <c r="AF561" s="18">
        <v>0.01</v>
      </c>
      <c r="AG561" s="18">
        <v>0.24</v>
      </c>
      <c r="AH561" s="18">
        <v>0.4</v>
      </c>
      <c r="AI561" s="18">
        <v>3</v>
      </c>
      <c r="AJ561" s="18">
        <v>0</v>
      </c>
      <c r="AK561" s="18">
        <v>10.8</v>
      </c>
      <c r="AL561" s="18">
        <v>11.7</v>
      </c>
      <c r="AM561" s="18">
        <v>17.100000000000001</v>
      </c>
      <c r="AN561" s="18">
        <v>16.2</v>
      </c>
      <c r="AO561" s="18">
        <v>2.7</v>
      </c>
      <c r="AP561" s="18">
        <v>9.9</v>
      </c>
      <c r="AQ561" s="18">
        <v>2.7</v>
      </c>
      <c r="AR561" s="18">
        <v>8.1</v>
      </c>
      <c r="AS561" s="18">
        <v>15.3</v>
      </c>
      <c r="AT561" s="18">
        <v>9</v>
      </c>
      <c r="AU561" s="18">
        <v>70.2</v>
      </c>
      <c r="AV561" s="18">
        <v>6.3</v>
      </c>
      <c r="AW561" s="18">
        <v>12.6</v>
      </c>
      <c r="AX561" s="18">
        <v>37.799999999999997</v>
      </c>
      <c r="AY561" s="18">
        <v>0</v>
      </c>
      <c r="AZ561" s="18">
        <v>11.7</v>
      </c>
      <c r="BA561" s="18">
        <v>14.4</v>
      </c>
      <c r="BB561" s="18">
        <v>5.4</v>
      </c>
      <c r="BC561" s="18">
        <v>4.5</v>
      </c>
      <c r="BD561" s="18">
        <v>0</v>
      </c>
      <c r="BE561" s="18">
        <v>0</v>
      </c>
      <c r="BF561" s="18">
        <v>0</v>
      </c>
      <c r="BG561" s="18">
        <v>0</v>
      </c>
      <c r="BH561" s="18">
        <v>0</v>
      </c>
      <c r="BI561" s="18">
        <v>0</v>
      </c>
      <c r="BJ561" s="18">
        <v>0</v>
      </c>
      <c r="BK561" s="18">
        <v>0</v>
      </c>
      <c r="BL561" s="18">
        <v>0</v>
      </c>
      <c r="BM561" s="18">
        <v>0</v>
      </c>
      <c r="BN561" s="18">
        <v>0</v>
      </c>
      <c r="BO561" s="18">
        <v>0</v>
      </c>
      <c r="BP561" s="18">
        <v>0</v>
      </c>
      <c r="BQ561" s="18">
        <v>0</v>
      </c>
      <c r="BR561" s="18">
        <v>0</v>
      </c>
      <c r="BS561" s="18">
        <v>0</v>
      </c>
      <c r="BT561" s="18">
        <v>0</v>
      </c>
      <c r="BU561" s="18">
        <v>0</v>
      </c>
      <c r="BV561" s="18">
        <v>0</v>
      </c>
      <c r="BW561" s="18">
        <v>0</v>
      </c>
      <c r="BX561" s="18">
        <v>0</v>
      </c>
      <c r="BY561" s="18">
        <v>0</v>
      </c>
      <c r="BZ561" s="18">
        <v>0</v>
      </c>
      <c r="CA561" s="18">
        <v>0</v>
      </c>
      <c r="CB561" s="18">
        <v>86.3</v>
      </c>
      <c r="CC561" s="20"/>
      <c r="CE561" s="18">
        <v>5</v>
      </c>
      <c r="CG561" s="18">
        <v>0</v>
      </c>
      <c r="CH561" s="18">
        <v>0</v>
      </c>
      <c r="CI561" s="18">
        <v>0</v>
      </c>
      <c r="CJ561" s="18">
        <v>0</v>
      </c>
      <c r="CK561" s="18">
        <v>0</v>
      </c>
      <c r="CL561" s="18">
        <v>0</v>
      </c>
      <c r="CM561" s="18">
        <v>0</v>
      </c>
      <c r="CN561" s="18">
        <v>0</v>
      </c>
      <c r="CO561" s="18">
        <v>0</v>
      </c>
      <c r="CP561" s="18">
        <v>0</v>
      </c>
      <c r="CQ561" s="18">
        <v>0</v>
      </c>
    </row>
    <row r="562" spans="1:95" s="26" customFormat="1" ht="14.25" x14ac:dyDescent="0.2">
      <c r="B562" s="24" t="s">
        <v>86</v>
      </c>
      <c r="C562" s="25"/>
      <c r="D562" s="25">
        <v>14.99</v>
      </c>
      <c r="E562" s="25">
        <v>8.51</v>
      </c>
      <c r="F562" s="25">
        <v>14.86</v>
      </c>
      <c r="G562" s="25">
        <v>0.66</v>
      </c>
      <c r="H562" s="25">
        <v>72.34</v>
      </c>
      <c r="I562" s="25">
        <v>477.62</v>
      </c>
      <c r="J562" s="26">
        <v>9.6</v>
      </c>
      <c r="K562" s="26">
        <v>0.18</v>
      </c>
      <c r="L562" s="26">
        <v>0.09</v>
      </c>
      <c r="M562" s="26">
        <v>0</v>
      </c>
      <c r="N562" s="26">
        <v>24.1</v>
      </c>
      <c r="O562" s="26">
        <v>43.47</v>
      </c>
      <c r="P562" s="26">
        <v>4.76</v>
      </c>
      <c r="Q562" s="26">
        <v>0</v>
      </c>
      <c r="R562" s="26">
        <v>0</v>
      </c>
      <c r="S562" s="26">
        <v>1.52</v>
      </c>
      <c r="T562" s="26">
        <v>4.3</v>
      </c>
      <c r="U562" s="26">
        <v>798.4</v>
      </c>
      <c r="V562" s="26">
        <v>436.61</v>
      </c>
      <c r="W562" s="26">
        <v>353.13</v>
      </c>
      <c r="X562" s="26">
        <v>52.92</v>
      </c>
      <c r="Y562" s="26">
        <v>293.37</v>
      </c>
      <c r="Z562" s="26">
        <v>3.64</v>
      </c>
      <c r="AA562" s="26">
        <v>96.87</v>
      </c>
      <c r="AB562" s="26">
        <v>99.88</v>
      </c>
      <c r="AC562" s="26">
        <v>123.41</v>
      </c>
      <c r="AD562" s="26">
        <v>1.5</v>
      </c>
      <c r="AE562" s="26">
        <v>0.16</v>
      </c>
      <c r="AF562" s="26">
        <v>0.26</v>
      </c>
      <c r="AG562" s="26">
        <v>1.19</v>
      </c>
      <c r="AH562" s="26">
        <v>5.0599999999999996</v>
      </c>
      <c r="AI562" s="26">
        <v>3.73</v>
      </c>
      <c r="AJ562" s="26">
        <v>0</v>
      </c>
      <c r="AK562" s="26">
        <v>669.9</v>
      </c>
      <c r="AL562" s="26">
        <v>562.33000000000004</v>
      </c>
      <c r="AM562" s="26">
        <v>1069.1400000000001</v>
      </c>
      <c r="AN562" s="26">
        <v>514.92999999999995</v>
      </c>
      <c r="AO562" s="26">
        <v>227.31</v>
      </c>
      <c r="AP562" s="26">
        <v>429.42</v>
      </c>
      <c r="AQ562" s="26">
        <v>215.89</v>
      </c>
      <c r="AR562" s="26">
        <v>643.52</v>
      </c>
      <c r="AS562" s="26">
        <v>410.76</v>
      </c>
      <c r="AT562" s="26">
        <v>477.38</v>
      </c>
      <c r="AU562" s="26">
        <v>631.14</v>
      </c>
      <c r="AV562" s="26">
        <v>293.51</v>
      </c>
      <c r="AW562" s="26">
        <v>373.54</v>
      </c>
      <c r="AX562" s="26">
        <v>3337.3</v>
      </c>
      <c r="AY562" s="26">
        <v>0</v>
      </c>
      <c r="AZ562" s="26">
        <v>1266.21</v>
      </c>
      <c r="BA562" s="26">
        <v>640.61</v>
      </c>
      <c r="BB562" s="26">
        <v>466.04</v>
      </c>
      <c r="BC562" s="26">
        <v>195.32</v>
      </c>
      <c r="BD562" s="26">
        <v>0.27</v>
      </c>
      <c r="BE562" s="26">
        <v>0.08</v>
      </c>
      <c r="BF562" s="26">
        <v>0.13</v>
      </c>
      <c r="BG562" s="26">
        <v>0.35</v>
      </c>
      <c r="BH562" s="26">
        <v>0.42</v>
      </c>
      <c r="BI562" s="26">
        <v>1.25</v>
      </c>
      <c r="BJ562" s="26">
        <v>0.08</v>
      </c>
      <c r="BK562" s="26">
        <v>3.2</v>
      </c>
      <c r="BL562" s="26">
        <v>0.02</v>
      </c>
      <c r="BM562" s="26">
        <v>0.85</v>
      </c>
      <c r="BN562" s="26">
        <v>0.06</v>
      </c>
      <c r="BO562" s="26">
        <v>0</v>
      </c>
      <c r="BP562" s="26">
        <v>0</v>
      </c>
      <c r="BQ562" s="26">
        <v>0.16</v>
      </c>
      <c r="BR562" s="26">
        <v>0.35</v>
      </c>
      <c r="BS562" s="26">
        <v>2.67</v>
      </c>
      <c r="BT562" s="26">
        <v>0</v>
      </c>
      <c r="BU562" s="26">
        <v>0</v>
      </c>
      <c r="BV562" s="26">
        <v>0.52</v>
      </c>
      <c r="BW562" s="26">
        <v>0.02</v>
      </c>
      <c r="BX562" s="26">
        <v>0</v>
      </c>
      <c r="BY562" s="26">
        <v>0</v>
      </c>
      <c r="BZ562" s="26">
        <v>0</v>
      </c>
      <c r="CA562" s="26">
        <v>0</v>
      </c>
      <c r="CB562" s="26">
        <v>318.39999999999998</v>
      </c>
      <c r="CC562" s="25"/>
      <c r="CD562" s="26" t="e">
        <f>$I$15/$I$44*100</f>
        <v>#DIV/0!</v>
      </c>
      <c r="CE562" s="26">
        <v>113.52</v>
      </c>
      <c r="CG562" s="26">
        <v>0</v>
      </c>
      <c r="CH562" s="26">
        <v>0</v>
      </c>
      <c r="CI562" s="26">
        <v>0</v>
      </c>
      <c r="CJ562" s="26">
        <v>0</v>
      </c>
      <c r="CK562" s="26">
        <v>0</v>
      </c>
      <c r="CL562" s="26">
        <v>0</v>
      </c>
      <c r="CM562" s="26">
        <v>0</v>
      </c>
      <c r="CN562" s="26">
        <v>0</v>
      </c>
      <c r="CO562" s="26">
        <v>0</v>
      </c>
      <c r="CP562" s="26">
        <v>9</v>
      </c>
      <c r="CQ562" s="26">
        <v>1.04</v>
      </c>
    </row>
    <row r="563" spans="1:95" s="5" customFormat="1" ht="15" x14ac:dyDescent="0.25">
      <c r="B563" s="17" t="s">
        <v>87</v>
      </c>
      <c r="C563" s="11"/>
      <c r="D563" s="11"/>
      <c r="E563" s="11"/>
      <c r="F563" s="11"/>
      <c r="G563" s="11"/>
      <c r="H563" s="11"/>
      <c r="I563" s="11"/>
      <c r="CC563" s="11"/>
    </row>
    <row r="564" spans="1:95" s="21" customFormat="1" ht="15" x14ac:dyDescent="0.25">
      <c r="A564" s="18" t="s">
        <v>104</v>
      </c>
      <c r="B564" s="22" t="s">
        <v>129</v>
      </c>
      <c r="C564" s="23" t="str">
        <f>"15"</f>
        <v>15</v>
      </c>
      <c r="D564" s="23">
        <v>0.42</v>
      </c>
      <c r="E564" s="23">
        <v>0</v>
      </c>
      <c r="F564" s="23">
        <v>0.02</v>
      </c>
      <c r="G564" s="23">
        <v>0</v>
      </c>
      <c r="H564" s="23">
        <v>5.53</v>
      </c>
      <c r="I564" s="23">
        <v>24.154799999999998</v>
      </c>
      <c r="J564" s="21">
        <v>0.03</v>
      </c>
      <c r="K564" s="21">
        <v>0</v>
      </c>
      <c r="L564" s="21">
        <v>0</v>
      </c>
      <c r="M564" s="21">
        <v>0</v>
      </c>
      <c r="N564" s="21">
        <v>0.1</v>
      </c>
      <c r="O564" s="21">
        <v>5.19</v>
      </c>
      <c r="P564" s="21">
        <v>0.24</v>
      </c>
      <c r="Q564" s="21">
        <v>0</v>
      </c>
      <c r="R564" s="21">
        <v>0</v>
      </c>
      <c r="S564" s="21">
        <v>0.05</v>
      </c>
      <c r="T564" s="21">
        <v>0.26</v>
      </c>
      <c r="U564" s="21">
        <v>74.849999999999994</v>
      </c>
      <c r="V564" s="21">
        <v>13.95</v>
      </c>
      <c r="W564" s="21">
        <v>3</v>
      </c>
      <c r="X564" s="21">
        <v>2.1</v>
      </c>
      <c r="Y564" s="21">
        <v>9.75</v>
      </c>
      <c r="Z564" s="21">
        <v>0.17</v>
      </c>
      <c r="AA564" s="21">
        <v>0</v>
      </c>
      <c r="AB564" s="21">
        <v>0</v>
      </c>
      <c r="AC564" s="21">
        <v>0</v>
      </c>
      <c r="AD564" s="21">
        <v>0.17</v>
      </c>
      <c r="AE564" s="21">
        <v>0.02</v>
      </c>
      <c r="AF564" s="21">
        <v>0</v>
      </c>
      <c r="AG564" s="21">
        <v>0.14000000000000001</v>
      </c>
      <c r="AH564" s="21">
        <v>0.33</v>
      </c>
      <c r="AI564" s="21">
        <v>0</v>
      </c>
      <c r="AJ564" s="21">
        <v>0</v>
      </c>
      <c r="AK564" s="21">
        <v>52.2</v>
      </c>
      <c r="AL564" s="21">
        <v>47.7</v>
      </c>
      <c r="AM564" s="21">
        <v>89.1</v>
      </c>
      <c r="AN564" s="21">
        <v>28.35</v>
      </c>
      <c r="AO564" s="21">
        <v>17.100000000000001</v>
      </c>
      <c r="AP564" s="21">
        <v>34.65</v>
      </c>
      <c r="AQ564" s="21">
        <v>11.1</v>
      </c>
      <c r="AR564" s="21">
        <v>55.2</v>
      </c>
      <c r="AS564" s="21">
        <v>36.450000000000003</v>
      </c>
      <c r="AT564" s="21">
        <v>44.25</v>
      </c>
      <c r="AU564" s="21">
        <v>37.799999999999997</v>
      </c>
      <c r="AV564" s="21">
        <v>22.2</v>
      </c>
      <c r="AW564" s="21">
        <v>38.700000000000003</v>
      </c>
      <c r="AX564" s="21">
        <v>338.1</v>
      </c>
      <c r="AY564" s="21">
        <v>0</v>
      </c>
      <c r="AZ564" s="21">
        <v>106.35</v>
      </c>
      <c r="BA564" s="21">
        <v>55.2</v>
      </c>
      <c r="BB564" s="21">
        <v>28.05</v>
      </c>
      <c r="BC564" s="21">
        <v>22.05</v>
      </c>
      <c r="BD564" s="21">
        <v>0</v>
      </c>
      <c r="BE564" s="21">
        <v>0</v>
      </c>
      <c r="BF564" s="21">
        <v>0</v>
      </c>
      <c r="BG564" s="21">
        <v>0</v>
      </c>
      <c r="BH564" s="21">
        <v>0</v>
      </c>
      <c r="BI564" s="21">
        <v>0.02</v>
      </c>
      <c r="BJ564" s="21">
        <v>0</v>
      </c>
      <c r="BK564" s="21">
        <v>0</v>
      </c>
      <c r="BL564" s="21">
        <v>0</v>
      </c>
      <c r="BM564" s="21">
        <v>0</v>
      </c>
      <c r="BN564" s="21">
        <v>0.01</v>
      </c>
      <c r="BO564" s="21">
        <v>0</v>
      </c>
      <c r="BP564" s="21">
        <v>0</v>
      </c>
      <c r="BQ564" s="21">
        <v>0</v>
      </c>
      <c r="BR564" s="21">
        <v>0</v>
      </c>
      <c r="BS564" s="21">
        <v>0.01</v>
      </c>
      <c r="BT564" s="21">
        <v>0</v>
      </c>
      <c r="BU564" s="21">
        <v>0</v>
      </c>
      <c r="BV564" s="21">
        <v>0.05</v>
      </c>
      <c r="BW564" s="21">
        <v>0</v>
      </c>
      <c r="BX564" s="21">
        <v>0</v>
      </c>
      <c r="BY564" s="21">
        <v>0</v>
      </c>
      <c r="BZ564" s="21">
        <v>0</v>
      </c>
      <c r="CA564" s="21">
        <v>0</v>
      </c>
      <c r="CB564" s="21">
        <v>5.67</v>
      </c>
      <c r="CC564" s="23"/>
      <c r="CE564" s="21">
        <v>0</v>
      </c>
      <c r="CG564" s="21">
        <v>0</v>
      </c>
      <c r="CH564" s="21">
        <v>0</v>
      </c>
      <c r="CI564" s="21">
        <v>0</v>
      </c>
      <c r="CJ564" s="21">
        <v>0</v>
      </c>
      <c r="CK564" s="21">
        <v>0</v>
      </c>
      <c r="CL564" s="21">
        <v>0</v>
      </c>
      <c r="CM564" s="21">
        <v>0</v>
      </c>
      <c r="CN564" s="21">
        <v>0</v>
      </c>
      <c r="CO564" s="21">
        <v>0</v>
      </c>
      <c r="CP564" s="21">
        <v>0</v>
      </c>
      <c r="CQ564" s="21">
        <v>0</v>
      </c>
    </row>
    <row r="565" spans="1:95" s="18" customFormat="1" ht="15" x14ac:dyDescent="0.25">
      <c r="A565" s="27"/>
      <c r="B565" s="19" t="s">
        <v>118</v>
      </c>
      <c r="C565" s="20" t="str">
        <f>"200"</f>
        <v>200</v>
      </c>
      <c r="D565" s="20">
        <v>1</v>
      </c>
      <c r="E565" s="20">
        <v>0</v>
      </c>
      <c r="F565" s="20">
        <v>0.2</v>
      </c>
      <c r="G565" s="20">
        <v>0</v>
      </c>
      <c r="H565" s="20">
        <v>22.6</v>
      </c>
      <c r="I565" s="20">
        <v>94.08</v>
      </c>
      <c r="J565" s="18">
        <v>0</v>
      </c>
      <c r="K565" s="18">
        <v>0</v>
      </c>
      <c r="L565" s="18">
        <v>0</v>
      </c>
      <c r="M565" s="18">
        <v>0</v>
      </c>
      <c r="N565" s="18">
        <v>21.8</v>
      </c>
      <c r="O565" s="18">
        <v>0.4</v>
      </c>
      <c r="P565" s="18">
        <v>0.4</v>
      </c>
      <c r="Q565" s="18">
        <v>0</v>
      </c>
      <c r="R565" s="18">
        <v>0</v>
      </c>
      <c r="S565" s="18">
        <v>1</v>
      </c>
      <c r="T565" s="18">
        <v>0.6</v>
      </c>
      <c r="U565" s="18">
        <v>12</v>
      </c>
      <c r="V565" s="18">
        <v>240</v>
      </c>
      <c r="W565" s="18">
        <v>14</v>
      </c>
      <c r="X565" s="18">
        <v>8</v>
      </c>
      <c r="Y565" s="18">
        <v>14</v>
      </c>
      <c r="Z565" s="18">
        <v>2.8</v>
      </c>
      <c r="AA565" s="18">
        <v>0</v>
      </c>
      <c r="AB565" s="18">
        <v>0</v>
      </c>
      <c r="AC565" s="18">
        <v>0</v>
      </c>
      <c r="AD565" s="18">
        <v>0.2</v>
      </c>
      <c r="AE565" s="18">
        <v>0.02</v>
      </c>
      <c r="AF565" s="18">
        <v>0.02</v>
      </c>
      <c r="AG565" s="18">
        <v>0.2</v>
      </c>
      <c r="AH565" s="18">
        <v>0.4</v>
      </c>
      <c r="AI565" s="18">
        <v>4</v>
      </c>
      <c r="AJ565" s="18">
        <v>0.4</v>
      </c>
      <c r="AK565" s="18">
        <v>16</v>
      </c>
      <c r="AL565" s="18">
        <v>20</v>
      </c>
      <c r="AM565" s="18">
        <v>28</v>
      </c>
      <c r="AN565" s="18">
        <v>28</v>
      </c>
      <c r="AO565" s="18">
        <v>4</v>
      </c>
      <c r="AP565" s="18">
        <v>16</v>
      </c>
      <c r="AQ565" s="18">
        <v>4</v>
      </c>
      <c r="AR565" s="18">
        <v>14</v>
      </c>
      <c r="AS565" s="18">
        <v>26</v>
      </c>
      <c r="AT565" s="18">
        <v>16</v>
      </c>
      <c r="AU565" s="18">
        <v>116</v>
      </c>
      <c r="AV565" s="18">
        <v>10</v>
      </c>
      <c r="AW565" s="18">
        <v>22</v>
      </c>
      <c r="AX565" s="18">
        <v>64</v>
      </c>
      <c r="AY565" s="18">
        <v>0</v>
      </c>
      <c r="AZ565" s="18">
        <v>20</v>
      </c>
      <c r="BA565" s="18">
        <v>24</v>
      </c>
      <c r="BB565" s="18">
        <v>10</v>
      </c>
      <c r="BC565" s="18">
        <v>8</v>
      </c>
      <c r="BD565" s="18">
        <v>0</v>
      </c>
      <c r="BE565" s="18">
        <v>0</v>
      </c>
      <c r="BF565" s="18">
        <v>0</v>
      </c>
      <c r="BG565" s="18">
        <v>0</v>
      </c>
      <c r="BH565" s="18">
        <v>0</v>
      </c>
      <c r="BI565" s="18">
        <v>0</v>
      </c>
      <c r="BJ565" s="18">
        <v>0</v>
      </c>
      <c r="BK565" s="18">
        <v>0</v>
      </c>
      <c r="BL565" s="18">
        <v>0</v>
      </c>
      <c r="BM565" s="18">
        <v>0</v>
      </c>
      <c r="BN565" s="18">
        <v>0</v>
      </c>
      <c r="BO565" s="18">
        <v>0</v>
      </c>
      <c r="BP565" s="18">
        <v>0</v>
      </c>
      <c r="BQ565" s="18">
        <v>0</v>
      </c>
      <c r="BR565" s="18">
        <v>0</v>
      </c>
      <c r="BS565" s="18">
        <v>0</v>
      </c>
      <c r="BT565" s="18">
        <v>0</v>
      </c>
      <c r="BU565" s="18">
        <v>0</v>
      </c>
      <c r="BV565" s="18">
        <v>0</v>
      </c>
      <c r="BW565" s="18">
        <v>0</v>
      </c>
      <c r="BX565" s="18">
        <v>0</v>
      </c>
      <c r="BY565" s="18">
        <v>0</v>
      </c>
      <c r="BZ565" s="18">
        <v>0</v>
      </c>
      <c r="CA565" s="18">
        <v>0</v>
      </c>
      <c r="CB565" s="18">
        <v>176.2</v>
      </c>
      <c r="CC565" s="20"/>
      <c r="CE565" s="18">
        <v>0</v>
      </c>
      <c r="CG565" s="18">
        <v>0</v>
      </c>
      <c r="CH565" s="18">
        <v>0</v>
      </c>
      <c r="CI565" s="18">
        <v>0</v>
      </c>
      <c r="CJ565" s="18">
        <v>0</v>
      </c>
      <c r="CK565" s="18">
        <v>0</v>
      </c>
      <c r="CL565" s="18">
        <v>0</v>
      </c>
      <c r="CM565" s="18">
        <v>0</v>
      </c>
      <c r="CN565" s="18">
        <v>0</v>
      </c>
      <c r="CO565" s="18">
        <v>0</v>
      </c>
      <c r="CP565" s="18">
        <v>0</v>
      </c>
      <c r="CQ565" s="18">
        <v>0</v>
      </c>
    </row>
    <row r="566" spans="1:95" s="26" customFormat="1" ht="15" x14ac:dyDescent="0.25">
      <c r="A566" s="5"/>
      <c r="B566" s="24" t="s">
        <v>89</v>
      </c>
      <c r="C566" s="25"/>
      <c r="D566" s="25">
        <v>1.42</v>
      </c>
      <c r="E566" s="25">
        <v>0</v>
      </c>
      <c r="F566" s="25">
        <v>0.22</v>
      </c>
      <c r="G566" s="25">
        <v>0</v>
      </c>
      <c r="H566" s="25">
        <v>28.13</v>
      </c>
      <c r="I566" s="25">
        <v>118.23</v>
      </c>
      <c r="J566" s="26">
        <v>0.03</v>
      </c>
      <c r="K566" s="26">
        <v>0</v>
      </c>
      <c r="L566" s="26">
        <v>0</v>
      </c>
      <c r="M566" s="26">
        <v>0</v>
      </c>
      <c r="N566" s="26">
        <v>21.9</v>
      </c>
      <c r="O566" s="26">
        <v>5.59</v>
      </c>
      <c r="P566" s="26">
        <v>0.64</v>
      </c>
      <c r="Q566" s="26">
        <v>0</v>
      </c>
      <c r="R566" s="26">
        <v>0</v>
      </c>
      <c r="S566" s="26">
        <v>1.05</v>
      </c>
      <c r="T566" s="26">
        <v>0.86</v>
      </c>
      <c r="U566" s="26">
        <v>86.85</v>
      </c>
      <c r="V566" s="26">
        <v>253.95</v>
      </c>
      <c r="W566" s="26">
        <v>17</v>
      </c>
      <c r="X566" s="26">
        <v>10.1</v>
      </c>
      <c r="Y566" s="26">
        <v>23.75</v>
      </c>
      <c r="Z566" s="26">
        <v>2.97</v>
      </c>
      <c r="AA566" s="26">
        <v>0</v>
      </c>
      <c r="AB566" s="26">
        <v>0</v>
      </c>
      <c r="AC566" s="26">
        <v>0</v>
      </c>
      <c r="AD566" s="26">
        <v>0.37</v>
      </c>
      <c r="AE566" s="26">
        <v>0.04</v>
      </c>
      <c r="AF566" s="26">
        <v>0.02</v>
      </c>
      <c r="AG566" s="26">
        <v>0.34</v>
      </c>
      <c r="AH566" s="26">
        <v>0.73</v>
      </c>
      <c r="AI566" s="26">
        <v>4</v>
      </c>
      <c r="AJ566" s="26">
        <v>0.4</v>
      </c>
      <c r="AK566" s="26">
        <v>68.2</v>
      </c>
      <c r="AL566" s="26">
        <v>67.7</v>
      </c>
      <c r="AM566" s="26">
        <v>117.1</v>
      </c>
      <c r="AN566" s="26">
        <v>56.35</v>
      </c>
      <c r="AO566" s="26">
        <v>21.1</v>
      </c>
      <c r="AP566" s="26">
        <v>50.65</v>
      </c>
      <c r="AQ566" s="26">
        <v>15.1</v>
      </c>
      <c r="AR566" s="26">
        <v>69.2</v>
      </c>
      <c r="AS566" s="26">
        <v>62.45</v>
      </c>
      <c r="AT566" s="26">
        <v>60.25</v>
      </c>
      <c r="AU566" s="26">
        <v>153.80000000000001</v>
      </c>
      <c r="AV566" s="26">
        <v>32.200000000000003</v>
      </c>
      <c r="AW566" s="26">
        <v>60.7</v>
      </c>
      <c r="AX566" s="26">
        <v>402.1</v>
      </c>
      <c r="AY566" s="26">
        <v>0</v>
      </c>
      <c r="AZ566" s="26">
        <v>126.35</v>
      </c>
      <c r="BA566" s="26">
        <v>79.2</v>
      </c>
      <c r="BB566" s="26">
        <v>38.049999999999997</v>
      </c>
      <c r="BC566" s="26">
        <v>30.05</v>
      </c>
      <c r="BD566" s="26">
        <v>0</v>
      </c>
      <c r="BE566" s="26">
        <v>0</v>
      </c>
      <c r="BF566" s="26">
        <v>0</v>
      </c>
      <c r="BG566" s="26">
        <v>0</v>
      </c>
      <c r="BH566" s="26">
        <v>0</v>
      </c>
      <c r="BI566" s="26">
        <v>0.02</v>
      </c>
      <c r="BJ566" s="26">
        <v>0</v>
      </c>
      <c r="BK566" s="26">
        <v>0</v>
      </c>
      <c r="BL566" s="26">
        <v>0</v>
      </c>
      <c r="BM566" s="26">
        <v>0</v>
      </c>
      <c r="BN566" s="26">
        <v>0.01</v>
      </c>
      <c r="BO566" s="26">
        <v>0</v>
      </c>
      <c r="BP566" s="26">
        <v>0</v>
      </c>
      <c r="BQ566" s="26">
        <v>0</v>
      </c>
      <c r="BR566" s="26">
        <v>0</v>
      </c>
      <c r="BS566" s="26">
        <v>0.01</v>
      </c>
      <c r="BT566" s="26">
        <v>0</v>
      </c>
      <c r="BU566" s="26">
        <v>0</v>
      </c>
      <c r="BV566" s="26">
        <v>0.05</v>
      </c>
      <c r="BW566" s="26">
        <v>0</v>
      </c>
      <c r="BX566" s="26">
        <v>0</v>
      </c>
      <c r="BY566" s="26">
        <v>0</v>
      </c>
      <c r="BZ566" s="26">
        <v>0</v>
      </c>
      <c r="CA566" s="26">
        <v>0</v>
      </c>
      <c r="CB566" s="26">
        <v>181.87</v>
      </c>
      <c r="CC566" s="25"/>
      <c r="CD566" s="26" t="e">
        <f>$I$19/$I$44*100</f>
        <v>#DIV/0!</v>
      </c>
      <c r="CE566" s="26">
        <v>0</v>
      </c>
      <c r="CG566" s="26">
        <v>0</v>
      </c>
      <c r="CH566" s="26">
        <v>0</v>
      </c>
      <c r="CI566" s="26">
        <v>0</v>
      </c>
      <c r="CJ566" s="26">
        <v>0</v>
      </c>
      <c r="CK566" s="26">
        <v>0</v>
      </c>
      <c r="CL566" s="26">
        <v>0</v>
      </c>
      <c r="CM566" s="26">
        <v>0</v>
      </c>
      <c r="CN566" s="26">
        <v>0</v>
      </c>
      <c r="CO566" s="26">
        <v>0</v>
      </c>
      <c r="CP566" s="26">
        <v>0</v>
      </c>
      <c r="CQ566" s="26">
        <v>0</v>
      </c>
    </row>
    <row r="567" spans="1:95" s="5" customFormat="1" ht="15" x14ac:dyDescent="0.25">
      <c r="A567" s="13"/>
      <c r="B567" s="17" t="s">
        <v>90</v>
      </c>
      <c r="C567" s="11"/>
      <c r="D567" s="11"/>
      <c r="E567" s="11"/>
      <c r="F567" s="11"/>
      <c r="G567" s="11"/>
      <c r="H567" s="11"/>
      <c r="I567" s="11"/>
      <c r="CC567" s="11"/>
    </row>
    <row r="568" spans="1:95" s="21" customFormat="1" ht="15" x14ac:dyDescent="0.25">
      <c r="A568" s="18" t="s">
        <v>329</v>
      </c>
      <c r="B568" s="22" t="s">
        <v>330</v>
      </c>
      <c r="C568" s="23" t="str">
        <f>"100"</f>
        <v>100</v>
      </c>
      <c r="D568" s="23">
        <v>1.35</v>
      </c>
      <c r="E568" s="23">
        <v>0</v>
      </c>
      <c r="F568" s="23">
        <v>2.56</v>
      </c>
      <c r="G568" s="23">
        <v>0</v>
      </c>
      <c r="H568" s="23">
        <v>9.34</v>
      </c>
      <c r="I568" s="23">
        <v>62.904559480000003</v>
      </c>
      <c r="J568" s="21">
        <v>0</v>
      </c>
      <c r="K568" s="21">
        <v>0</v>
      </c>
      <c r="L568" s="21">
        <v>0</v>
      </c>
      <c r="M568" s="21">
        <v>0</v>
      </c>
      <c r="N568" s="21">
        <v>4.45</v>
      </c>
      <c r="O568" s="21">
        <v>3.14</v>
      </c>
      <c r="P568" s="21">
        <v>1.74</v>
      </c>
      <c r="Q568" s="21">
        <v>0</v>
      </c>
      <c r="R568" s="21">
        <v>0</v>
      </c>
      <c r="S568" s="21">
        <v>0.38</v>
      </c>
      <c r="T568" s="21">
        <v>1.87</v>
      </c>
      <c r="U568" s="21">
        <v>328.99</v>
      </c>
      <c r="V568" s="21">
        <v>255.21</v>
      </c>
      <c r="W568" s="21">
        <v>26.26</v>
      </c>
      <c r="X568" s="21">
        <v>17.989999999999998</v>
      </c>
      <c r="Y568" s="21">
        <v>39.619999999999997</v>
      </c>
      <c r="Z568" s="21">
        <v>0.74</v>
      </c>
      <c r="AA568" s="21">
        <v>0</v>
      </c>
      <c r="AB568" s="21">
        <v>1186</v>
      </c>
      <c r="AC568" s="21">
        <v>201.68</v>
      </c>
      <c r="AD568" s="21">
        <v>0.14000000000000001</v>
      </c>
      <c r="AE568" s="21">
        <v>0.04</v>
      </c>
      <c r="AF568" s="21">
        <v>0.03</v>
      </c>
      <c r="AG568" s="21">
        <v>0.46</v>
      </c>
      <c r="AH568" s="21">
        <v>0.68</v>
      </c>
      <c r="AI568" s="21">
        <v>11.56</v>
      </c>
      <c r="AJ568" s="21">
        <v>0</v>
      </c>
      <c r="AK568" s="21">
        <v>12.01</v>
      </c>
      <c r="AL568" s="21">
        <v>12.26</v>
      </c>
      <c r="AM568" s="21">
        <v>14.17</v>
      </c>
      <c r="AN568" s="21">
        <v>17.260000000000002</v>
      </c>
      <c r="AO568" s="21">
        <v>3.82</v>
      </c>
      <c r="AP568" s="21">
        <v>10.93</v>
      </c>
      <c r="AQ568" s="21">
        <v>2.7</v>
      </c>
      <c r="AR568" s="21">
        <v>9.66</v>
      </c>
      <c r="AS568" s="21">
        <v>10.59</v>
      </c>
      <c r="AT568" s="21">
        <v>14.77</v>
      </c>
      <c r="AU568" s="21">
        <v>61.46</v>
      </c>
      <c r="AV568" s="21">
        <v>3.46</v>
      </c>
      <c r="AW568" s="21">
        <v>8.44</v>
      </c>
      <c r="AX568" s="21">
        <v>63.34</v>
      </c>
      <c r="AY568" s="21">
        <v>0</v>
      </c>
      <c r="AZ568" s="21">
        <v>9.85</v>
      </c>
      <c r="BA568" s="21">
        <v>12.5</v>
      </c>
      <c r="BB568" s="21">
        <v>9.1199999999999992</v>
      </c>
      <c r="BC568" s="21">
        <v>3.38</v>
      </c>
      <c r="BD568" s="21">
        <v>0</v>
      </c>
      <c r="BE568" s="21">
        <v>0</v>
      </c>
      <c r="BF568" s="21">
        <v>0</v>
      </c>
      <c r="BG568" s="21">
        <v>0</v>
      </c>
      <c r="BH568" s="21">
        <v>0</v>
      </c>
      <c r="BI568" s="21">
        <v>0</v>
      </c>
      <c r="BJ568" s="21">
        <v>0</v>
      </c>
      <c r="BK568" s="21">
        <v>0</v>
      </c>
      <c r="BL568" s="21">
        <v>0</v>
      </c>
      <c r="BM568" s="21">
        <v>0</v>
      </c>
      <c r="BN568" s="21">
        <v>0</v>
      </c>
      <c r="BO568" s="21">
        <v>0</v>
      </c>
      <c r="BP568" s="21">
        <v>0</v>
      </c>
      <c r="BQ568" s="21">
        <v>0</v>
      </c>
      <c r="BR568" s="21">
        <v>0</v>
      </c>
      <c r="BS568" s="21">
        <v>0</v>
      </c>
      <c r="BT568" s="21">
        <v>0</v>
      </c>
      <c r="BU568" s="21">
        <v>0</v>
      </c>
      <c r="BV568" s="21">
        <v>0.01</v>
      </c>
      <c r="BW568" s="21">
        <v>0</v>
      </c>
      <c r="BX568" s="21">
        <v>0</v>
      </c>
      <c r="BY568" s="21">
        <v>0</v>
      </c>
      <c r="BZ568" s="21">
        <v>0</v>
      </c>
      <c r="CA568" s="21">
        <v>0</v>
      </c>
      <c r="CB568" s="21">
        <v>78.319999999999993</v>
      </c>
      <c r="CC568" s="23"/>
      <c r="CE568" s="21">
        <v>197.67</v>
      </c>
      <c r="CG568" s="21">
        <v>0</v>
      </c>
      <c r="CH568" s="21">
        <v>0</v>
      </c>
      <c r="CI568" s="21">
        <v>0</v>
      </c>
      <c r="CJ568" s="21">
        <v>0</v>
      </c>
      <c r="CK568" s="21">
        <v>0</v>
      </c>
      <c r="CL568" s="21">
        <v>0</v>
      </c>
      <c r="CM568" s="21">
        <v>0</v>
      </c>
      <c r="CN568" s="21">
        <v>0</v>
      </c>
      <c r="CO568" s="21">
        <v>0</v>
      </c>
      <c r="CP568" s="21">
        <v>0.5</v>
      </c>
      <c r="CQ568" s="21">
        <v>0.2</v>
      </c>
    </row>
    <row r="569" spans="1:95" s="21" customFormat="1" ht="15" x14ac:dyDescent="0.25">
      <c r="A569" s="21" t="s">
        <v>233</v>
      </c>
      <c r="B569" s="22" t="s">
        <v>234</v>
      </c>
      <c r="C569" s="23" t="str">
        <f>"250"</f>
        <v>250</v>
      </c>
      <c r="D569" s="23">
        <v>1.86</v>
      </c>
      <c r="E569" s="23">
        <v>0.02</v>
      </c>
      <c r="F569" s="23">
        <v>3.1</v>
      </c>
      <c r="G569" s="23">
        <v>0.26</v>
      </c>
      <c r="H569" s="23">
        <v>12.63</v>
      </c>
      <c r="I569" s="23">
        <v>82.743953999999988</v>
      </c>
      <c r="J569" s="21">
        <v>2.19</v>
      </c>
      <c r="K569" s="21">
        <v>0.1</v>
      </c>
      <c r="L569" s="21">
        <v>0</v>
      </c>
      <c r="M569" s="21">
        <v>0</v>
      </c>
      <c r="N569" s="21">
        <v>3.28</v>
      </c>
      <c r="O569" s="21">
        <v>7.42</v>
      </c>
      <c r="P569" s="21">
        <v>1.93</v>
      </c>
      <c r="Q569" s="21">
        <v>0</v>
      </c>
      <c r="R569" s="21">
        <v>0</v>
      </c>
      <c r="S569" s="21">
        <v>0.22</v>
      </c>
      <c r="T569" s="21">
        <v>2.5</v>
      </c>
      <c r="U569" s="21">
        <v>611.16</v>
      </c>
      <c r="V569" s="21">
        <v>386.25</v>
      </c>
      <c r="W569" s="21">
        <v>27.16</v>
      </c>
      <c r="X569" s="21">
        <v>20.81</v>
      </c>
      <c r="Y569" s="21">
        <v>49.61</v>
      </c>
      <c r="Z569" s="21">
        <v>0.8</v>
      </c>
      <c r="AA569" s="21">
        <v>23.6</v>
      </c>
      <c r="AB569" s="21">
        <v>1127.8800000000001</v>
      </c>
      <c r="AC569" s="21">
        <v>232.22</v>
      </c>
      <c r="AD569" s="21">
        <v>0.19</v>
      </c>
      <c r="AE569" s="21">
        <v>7.0000000000000007E-2</v>
      </c>
      <c r="AF569" s="21">
        <v>0.05</v>
      </c>
      <c r="AG569" s="21">
        <v>0.82</v>
      </c>
      <c r="AH569" s="21">
        <v>1.35</v>
      </c>
      <c r="AI569" s="21">
        <v>8.52</v>
      </c>
      <c r="AJ569" s="21">
        <v>0</v>
      </c>
      <c r="AK569" s="21">
        <v>41.4</v>
      </c>
      <c r="AL569" s="21">
        <v>44.79</v>
      </c>
      <c r="AM569" s="21">
        <v>61.23</v>
      </c>
      <c r="AN569" s="21">
        <v>64.209999999999994</v>
      </c>
      <c r="AO569" s="21">
        <v>12.88</v>
      </c>
      <c r="AP569" s="21">
        <v>44.49</v>
      </c>
      <c r="AQ569" s="21">
        <v>16.43</v>
      </c>
      <c r="AR569" s="21">
        <v>45.32</v>
      </c>
      <c r="AS569" s="21">
        <v>58.88</v>
      </c>
      <c r="AT569" s="21">
        <v>126.61</v>
      </c>
      <c r="AU569" s="21">
        <v>119.51</v>
      </c>
      <c r="AV569" s="21">
        <v>19.62</v>
      </c>
      <c r="AW569" s="21">
        <v>45.28</v>
      </c>
      <c r="AX569" s="21">
        <v>215.68</v>
      </c>
      <c r="AY569" s="21">
        <v>0</v>
      </c>
      <c r="AZ569" s="21">
        <v>42.38</v>
      </c>
      <c r="BA569" s="21">
        <v>42.14</v>
      </c>
      <c r="BB569" s="21">
        <v>35.130000000000003</v>
      </c>
      <c r="BC569" s="21">
        <v>13.98</v>
      </c>
      <c r="BD569" s="21">
        <v>0.15</v>
      </c>
      <c r="BE569" s="21">
        <v>0.03</v>
      </c>
      <c r="BF569" s="21">
        <v>0.03</v>
      </c>
      <c r="BG569" s="21">
        <v>7.0000000000000007E-2</v>
      </c>
      <c r="BH569" s="21">
        <v>0.09</v>
      </c>
      <c r="BI569" s="21">
        <v>0.31</v>
      </c>
      <c r="BJ569" s="21">
        <v>0</v>
      </c>
      <c r="BK569" s="21">
        <v>1</v>
      </c>
      <c r="BL569" s="21">
        <v>0</v>
      </c>
      <c r="BM569" s="21">
        <v>0.3</v>
      </c>
      <c r="BN569" s="21">
        <v>0</v>
      </c>
      <c r="BO569" s="21">
        <v>0</v>
      </c>
      <c r="BP569" s="21">
        <v>0</v>
      </c>
      <c r="BQ569" s="21">
        <v>0.03</v>
      </c>
      <c r="BR569" s="21">
        <v>0.11</v>
      </c>
      <c r="BS569" s="21">
        <v>0.97</v>
      </c>
      <c r="BT569" s="21">
        <v>0</v>
      </c>
      <c r="BU569" s="21">
        <v>0</v>
      </c>
      <c r="BV569" s="21">
        <v>0.08</v>
      </c>
      <c r="BW569" s="21">
        <v>0</v>
      </c>
      <c r="BX569" s="21">
        <v>0</v>
      </c>
      <c r="BY569" s="21">
        <v>0</v>
      </c>
      <c r="BZ569" s="21">
        <v>0</v>
      </c>
      <c r="CA569" s="21">
        <v>0</v>
      </c>
      <c r="CB569" s="21">
        <v>272.14</v>
      </c>
      <c r="CC569" s="23"/>
      <c r="CE569" s="21">
        <v>211.58</v>
      </c>
      <c r="CG569" s="21">
        <v>0</v>
      </c>
      <c r="CH569" s="21">
        <v>0</v>
      </c>
      <c r="CI569" s="21">
        <v>0</v>
      </c>
      <c r="CJ569" s="21">
        <v>0</v>
      </c>
      <c r="CK569" s="21">
        <v>0</v>
      </c>
      <c r="CL569" s="21">
        <v>0</v>
      </c>
      <c r="CM569" s="21">
        <v>0</v>
      </c>
      <c r="CN569" s="21">
        <v>0</v>
      </c>
      <c r="CO569" s="21">
        <v>0</v>
      </c>
      <c r="CP569" s="21">
        <v>0</v>
      </c>
      <c r="CQ569" s="21">
        <v>1.5</v>
      </c>
    </row>
    <row r="570" spans="1:95" s="21" customFormat="1" ht="15" x14ac:dyDescent="0.25">
      <c r="A570" s="21" t="s">
        <v>264</v>
      </c>
      <c r="B570" s="22" t="s">
        <v>265</v>
      </c>
      <c r="C570" s="23" t="str">
        <f>"90"</f>
        <v>90</v>
      </c>
      <c r="D570" s="23">
        <v>6.41</v>
      </c>
      <c r="E570" s="23">
        <v>5.49</v>
      </c>
      <c r="F570" s="23">
        <v>11.24</v>
      </c>
      <c r="G570" s="23">
        <v>6.1</v>
      </c>
      <c r="H570" s="23">
        <v>13.81</v>
      </c>
      <c r="I570" s="23">
        <v>175.96895550699998</v>
      </c>
      <c r="J570" s="21">
        <v>1.83</v>
      </c>
      <c r="K570" s="21">
        <v>4.58</v>
      </c>
      <c r="L570" s="21">
        <v>0.68</v>
      </c>
      <c r="M570" s="21">
        <v>0</v>
      </c>
      <c r="N570" s="21">
        <v>3.22</v>
      </c>
      <c r="O570" s="21">
        <v>7.28</v>
      </c>
      <c r="P570" s="21">
        <v>3.3</v>
      </c>
      <c r="Q570" s="21">
        <v>0</v>
      </c>
      <c r="R570" s="21">
        <v>0</v>
      </c>
      <c r="S570" s="21">
        <v>0.14000000000000001</v>
      </c>
      <c r="T570" s="21">
        <v>2.2400000000000002</v>
      </c>
      <c r="U570" s="21">
        <v>518.32000000000005</v>
      </c>
      <c r="V570" s="21">
        <v>213.5</v>
      </c>
      <c r="W570" s="21">
        <v>32.67</v>
      </c>
      <c r="X570" s="21">
        <v>18.489999999999998</v>
      </c>
      <c r="Y570" s="21">
        <v>101.14</v>
      </c>
      <c r="Z570" s="21">
        <v>0.85</v>
      </c>
      <c r="AA570" s="21">
        <v>5.63</v>
      </c>
      <c r="AB570" s="21">
        <v>126.51</v>
      </c>
      <c r="AC570" s="21">
        <v>40.92</v>
      </c>
      <c r="AD570" s="21">
        <v>3.35</v>
      </c>
      <c r="AE570" s="21">
        <v>0.03</v>
      </c>
      <c r="AF570" s="21">
        <v>7.0000000000000007E-2</v>
      </c>
      <c r="AG570" s="21">
        <v>1.52</v>
      </c>
      <c r="AH570" s="21">
        <v>0.67</v>
      </c>
      <c r="AI570" s="21">
        <v>0.22</v>
      </c>
      <c r="AJ570" s="21">
        <v>0</v>
      </c>
      <c r="AK570" s="21">
        <v>53.71</v>
      </c>
      <c r="AL570" s="21">
        <v>49.03</v>
      </c>
      <c r="AM570" s="21">
        <v>91.49</v>
      </c>
      <c r="AN570" s="21">
        <v>29.19</v>
      </c>
      <c r="AO570" s="21">
        <v>17.5</v>
      </c>
      <c r="AP570" s="21">
        <v>35.74</v>
      </c>
      <c r="AQ570" s="21">
        <v>11.63</v>
      </c>
      <c r="AR570" s="21">
        <v>56.72</v>
      </c>
      <c r="AS570" s="21">
        <v>37.79</v>
      </c>
      <c r="AT570" s="21">
        <v>45.58</v>
      </c>
      <c r="AU570" s="21">
        <v>40.14</v>
      </c>
      <c r="AV570" s="21">
        <v>22.93</v>
      </c>
      <c r="AW570" s="21">
        <v>39.79</v>
      </c>
      <c r="AX570" s="21">
        <v>348.02</v>
      </c>
      <c r="AY570" s="21">
        <v>0</v>
      </c>
      <c r="AZ570" s="21">
        <v>109.08</v>
      </c>
      <c r="BA570" s="21">
        <v>56.83</v>
      </c>
      <c r="BB570" s="21">
        <v>28.78</v>
      </c>
      <c r="BC570" s="21">
        <v>22.62</v>
      </c>
      <c r="BD570" s="21">
        <v>0.04</v>
      </c>
      <c r="BE570" s="21">
        <v>0.01</v>
      </c>
      <c r="BF570" s="21">
        <v>0.01</v>
      </c>
      <c r="BG570" s="21">
        <v>0.02</v>
      </c>
      <c r="BH570" s="21">
        <v>0.02</v>
      </c>
      <c r="BI570" s="21">
        <v>0.09</v>
      </c>
      <c r="BJ570" s="21">
        <v>0</v>
      </c>
      <c r="BK570" s="21">
        <v>0.63</v>
      </c>
      <c r="BL570" s="21">
        <v>0</v>
      </c>
      <c r="BM570" s="21">
        <v>0.32</v>
      </c>
      <c r="BN570" s="21">
        <v>0.03</v>
      </c>
      <c r="BO570" s="21">
        <v>0.04</v>
      </c>
      <c r="BP570" s="21">
        <v>0</v>
      </c>
      <c r="BQ570" s="21">
        <v>0.01</v>
      </c>
      <c r="BR570" s="21">
        <v>0.03</v>
      </c>
      <c r="BS570" s="21">
        <v>1.67</v>
      </c>
      <c r="BT570" s="21">
        <v>0</v>
      </c>
      <c r="BU570" s="21">
        <v>0</v>
      </c>
      <c r="BV570" s="21">
        <v>3.62</v>
      </c>
      <c r="BW570" s="21">
        <v>0</v>
      </c>
      <c r="BX570" s="21">
        <v>0</v>
      </c>
      <c r="BY570" s="21">
        <v>0</v>
      </c>
      <c r="BZ570" s="21">
        <v>0</v>
      </c>
      <c r="CA570" s="21">
        <v>0</v>
      </c>
      <c r="CB570" s="21">
        <v>89.32</v>
      </c>
      <c r="CC570" s="23"/>
      <c r="CE570" s="21">
        <v>26.72</v>
      </c>
      <c r="CG570" s="21">
        <v>0</v>
      </c>
      <c r="CH570" s="21">
        <v>0</v>
      </c>
      <c r="CI570" s="21">
        <v>0</v>
      </c>
      <c r="CJ570" s="21">
        <v>0</v>
      </c>
      <c r="CK570" s="21">
        <v>0</v>
      </c>
      <c r="CL570" s="21">
        <v>0</v>
      </c>
      <c r="CM570" s="21">
        <v>0</v>
      </c>
      <c r="CN570" s="21">
        <v>0</v>
      </c>
      <c r="CO570" s="21">
        <v>0</v>
      </c>
      <c r="CP570" s="21">
        <v>0.2</v>
      </c>
      <c r="CQ570" s="21">
        <v>1.25</v>
      </c>
    </row>
    <row r="571" spans="1:95" s="21" customFormat="1" ht="15" x14ac:dyDescent="0.25">
      <c r="A571" s="21" t="s">
        <v>331</v>
      </c>
      <c r="B571" s="22" t="s">
        <v>332</v>
      </c>
      <c r="C571" s="23" t="str">
        <f>"200"</f>
        <v>200</v>
      </c>
      <c r="D571" s="23">
        <v>20.43</v>
      </c>
      <c r="E571" s="23">
        <v>0.86</v>
      </c>
      <c r="F571" s="23">
        <v>9.7799999999999994</v>
      </c>
      <c r="G571" s="23">
        <v>0</v>
      </c>
      <c r="H571" s="23">
        <v>61.48</v>
      </c>
      <c r="I571" s="23">
        <v>397.09888060952431</v>
      </c>
      <c r="J571" s="21">
        <v>5.74</v>
      </c>
      <c r="K571" s="21">
        <v>0.24</v>
      </c>
      <c r="L571" s="21">
        <v>0.63</v>
      </c>
      <c r="M571" s="21">
        <v>0</v>
      </c>
      <c r="N571" s="21">
        <v>4.82</v>
      </c>
      <c r="O571" s="21">
        <v>45.35</v>
      </c>
      <c r="P571" s="21">
        <v>11.31</v>
      </c>
      <c r="Q571" s="21">
        <v>0</v>
      </c>
      <c r="R571" s="21">
        <v>0</v>
      </c>
      <c r="S571" s="21">
        <v>0.15</v>
      </c>
      <c r="T571" s="21">
        <v>5.03</v>
      </c>
      <c r="U571" s="21">
        <v>413.68</v>
      </c>
      <c r="V571" s="21">
        <v>1289.56</v>
      </c>
      <c r="W571" s="21">
        <v>173.92</v>
      </c>
      <c r="X571" s="21">
        <v>104.16</v>
      </c>
      <c r="Y571" s="21">
        <v>458.86</v>
      </c>
      <c r="Z571" s="21">
        <v>5.69</v>
      </c>
      <c r="AA571" s="21">
        <v>61.79</v>
      </c>
      <c r="AB571" s="21">
        <v>49.15</v>
      </c>
      <c r="AC571" s="21">
        <v>70.3</v>
      </c>
      <c r="AD571" s="21">
        <v>0.16</v>
      </c>
      <c r="AE571" s="21">
        <v>0.44</v>
      </c>
      <c r="AF571" s="21">
        <v>0.23</v>
      </c>
      <c r="AG571" s="21">
        <v>2.21</v>
      </c>
      <c r="AH571" s="21">
        <v>1.34</v>
      </c>
      <c r="AI571" s="21">
        <v>2.75</v>
      </c>
      <c r="AJ571" s="21">
        <v>0</v>
      </c>
      <c r="AK571" s="21">
        <v>16.66</v>
      </c>
      <c r="AL571" s="21">
        <v>25.08</v>
      </c>
      <c r="AM571" s="21">
        <v>32.85</v>
      </c>
      <c r="AN571" s="21">
        <v>36.71</v>
      </c>
      <c r="AO571" s="21">
        <v>6.72</v>
      </c>
      <c r="AP571" s="21">
        <v>25.56</v>
      </c>
      <c r="AQ571" s="21">
        <v>13.92</v>
      </c>
      <c r="AR571" s="21">
        <v>25.74</v>
      </c>
      <c r="AS571" s="21">
        <v>35.01</v>
      </c>
      <c r="AT571" s="21">
        <v>92.32</v>
      </c>
      <c r="AU571" s="21">
        <v>43.15</v>
      </c>
      <c r="AV571" s="21">
        <v>10.039999999999999</v>
      </c>
      <c r="AW571" s="21">
        <v>24.69</v>
      </c>
      <c r="AX571" s="21">
        <v>133.32</v>
      </c>
      <c r="AY571" s="21">
        <v>0</v>
      </c>
      <c r="AZ571" s="21">
        <v>19.88</v>
      </c>
      <c r="BA571" s="21">
        <v>18.559999999999999</v>
      </c>
      <c r="BB571" s="21">
        <v>19.5</v>
      </c>
      <c r="BC571" s="21">
        <v>7.95</v>
      </c>
      <c r="BD571" s="21">
        <v>0.36</v>
      </c>
      <c r="BE571" s="21">
        <v>0.08</v>
      </c>
      <c r="BF571" s="21">
        <v>7.0000000000000007E-2</v>
      </c>
      <c r="BG571" s="21">
        <v>0.18</v>
      </c>
      <c r="BH571" s="21">
        <v>0.23</v>
      </c>
      <c r="BI571" s="21">
        <v>0.75</v>
      </c>
      <c r="BJ571" s="21">
        <v>0</v>
      </c>
      <c r="BK571" s="21">
        <v>2.38</v>
      </c>
      <c r="BL571" s="21">
        <v>0</v>
      </c>
      <c r="BM571" s="21">
        <v>0.72</v>
      </c>
      <c r="BN571" s="21">
        <v>0</v>
      </c>
      <c r="BO571" s="21">
        <v>0</v>
      </c>
      <c r="BP571" s="21">
        <v>0</v>
      </c>
      <c r="BQ571" s="21">
        <v>0.08</v>
      </c>
      <c r="BR571" s="21">
        <v>0.28000000000000003</v>
      </c>
      <c r="BS571" s="21">
        <v>2.2599999999999998</v>
      </c>
      <c r="BT571" s="21">
        <v>0</v>
      </c>
      <c r="BU571" s="21">
        <v>0</v>
      </c>
      <c r="BV571" s="21">
        <v>0.13</v>
      </c>
      <c r="BW571" s="21">
        <v>0.01</v>
      </c>
      <c r="BX571" s="21">
        <v>0</v>
      </c>
      <c r="BY571" s="21">
        <v>0</v>
      </c>
      <c r="BZ571" s="21">
        <v>0</v>
      </c>
      <c r="CA571" s="21">
        <v>0</v>
      </c>
      <c r="CB571" s="21">
        <v>74.69</v>
      </c>
      <c r="CC571" s="23"/>
      <c r="CE571" s="21">
        <v>69.98</v>
      </c>
      <c r="CG571" s="21">
        <v>0</v>
      </c>
      <c r="CH571" s="21">
        <v>0</v>
      </c>
      <c r="CI571" s="21">
        <v>0</v>
      </c>
      <c r="CJ571" s="21">
        <v>0</v>
      </c>
      <c r="CK571" s="21">
        <v>0</v>
      </c>
      <c r="CL571" s="21">
        <v>0</v>
      </c>
      <c r="CM571" s="21">
        <v>0</v>
      </c>
      <c r="CN571" s="21">
        <v>0</v>
      </c>
      <c r="CO571" s="21">
        <v>0</v>
      </c>
      <c r="CP571" s="21">
        <v>0</v>
      </c>
      <c r="CQ571" s="21">
        <v>0.95</v>
      </c>
    </row>
    <row r="572" spans="1:95" s="21" customFormat="1" ht="15" x14ac:dyDescent="0.25">
      <c r="A572" s="21" t="s">
        <v>108</v>
      </c>
      <c r="B572" s="22" t="s">
        <v>237</v>
      </c>
      <c r="C572" s="23" t="str">
        <f>"180"</f>
        <v>180</v>
      </c>
      <c r="D572" s="23">
        <v>0</v>
      </c>
      <c r="E572" s="23">
        <v>0</v>
      </c>
      <c r="F572" s="23">
        <v>0</v>
      </c>
      <c r="G572" s="23">
        <v>0</v>
      </c>
      <c r="H572" s="23">
        <v>15.23</v>
      </c>
      <c r="I572" s="23">
        <v>59.164559999999994</v>
      </c>
      <c r="J572" s="21">
        <v>0</v>
      </c>
      <c r="K572" s="21">
        <v>0</v>
      </c>
      <c r="L572" s="21">
        <v>0</v>
      </c>
      <c r="M572" s="21">
        <v>0</v>
      </c>
      <c r="N572" s="21">
        <v>10.97</v>
      </c>
      <c r="O572" s="21">
        <v>4.26</v>
      </c>
      <c r="P572" s="21">
        <v>0</v>
      </c>
      <c r="Q572" s="21">
        <v>0</v>
      </c>
      <c r="R572" s="21">
        <v>0</v>
      </c>
      <c r="S572" s="21">
        <v>0</v>
      </c>
      <c r="T572" s="21">
        <v>0</v>
      </c>
      <c r="U572" s="21">
        <v>0</v>
      </c>
      <c r="V572" s="21">
        <v>0</v>
      </c>
      <c r="W572" s="21">
        <v>0</v>
      </c>
      <c r="X572" s="21">
        <v>0</v>
      </c>
      <c r="Y572" s="21">
        <v>0</v>
      </c>
      <c r="Z572" s="21">
        <v>0</v>
      </c>
      <c r="AA572" s="21">
        <v>64.8</v>
      </c>
      <c r="AB572" s="21">
        <v>0</v>
      </c>
      <c r="AC572" s="21">
        <v>0</v>
      </c>
      <c r="AD572" s="21">
        <v>0</v>
      </c>
      <c r="AE572" s="21">
        <v>0.19</v>
      </c>
      <c r="AF572" s="21">
        <v>0.24</v>
      </c>
      <c r="AG572" s="21">
        <v>2.16</v>
      </c>
      <c r="AH572" s="21">
        <v>0</v>
      </c>
      <c r="AI572" s="21">
        <v>7.2</v>
      </c>
      <c r="AJ572" s="21">
        <v>0</v>
      </c>
      <c r="AK572" s="21">
        <v>0</v>
      </c>
      <c r="AL572" s="21">
        <v>0</v>
      </c>
      <c r="AM572" s="21">
        <v>0</v>
      </c>
      <c r="AN572" s="21">
        <v>0</v>
      </c>
      <c r="AO572" s="21">
        <v>0</v>
      </c>
      <c r="AP572" s="21">
        <v>0</v>
      </c>
      <c r="AQ572" s="21">
        <v>0</v>
      </c>
      <c r="AR572" s="21">
        <v>0</v>
      </c>
      <c r="AS572" s="21">
        <v>0</v>
      </c>
      <c r="AT572" s="21">
        <v>0</v>
      </c>
      <c r="AU572" s="21">
        <v>0</v>
      </c>
      <c r="AV572" s="21">
        <v>0</v>
      </c>
      <c r="AW572" s="21">
        <v>0</v>
      </c>
      <c r="AX572" s="21">
        <v>0</v>
      </c>
      <c r="AY572" s="21">
        <v>0</v>
      </c>
      <c r="AZ572" s="21">
        <v>0</v>
      </c>
      <c r="BA572" s="21">
        <v>0</v>
      </c>
      <c r="BB572" s="21">
        <v>0</v>
      </c>
      <c r="BC572" s="21">
        <v>0</v>
      </c>
      <c r="BD572" s="21">
        <v>0</v>
      </c>
      <c r="BE572" s="21">
        <v>0</v>
      </c>
      <c r="BF572" s="21">
        <v>0</v>
      </c>
      <c r="BG572" s="21">
        <v>0</v>
      </c>
      <c r="BH572" s="21">
        <v>0</v>
      </c>
      <c r="BI572" s="21">
        <v>0</v>
      </c>
      <c r="BJ572" s="21">
        <v>0</v>
      </c>
      <c r="BK572" s="21">
        <v>0</v>
      </c>
      <c r="BL572" s="21">
        <v>0</v>
      </c>
      <c r="BM572" s="21">
        <v>0</v>
      </c>
      <c r="BN572" s="21">
        <v>0</v>
      </c>
      <c r="BO572" s="21">
        <v>0</v>
      </c>
      <c r="BP572" s="21">
        <v>0</v>
      </c>
      <c r="BQ572" s="21">
        <v>0</v>
      </c>
      <c r="BR572" s="21">
        <v>0</v>
      </c>
      <c r="BS572" s="21">
        <v>0</v>
      </c>
      <c r="BT572" s="21">
        <v>0</v>
      </c>
      <c r="BU572" s="21">
        <v>0</v>
      </c>
      <c r="BV572" s="21">
        <v>0</v>
      </c>
      <c r="BW572" s="21">
        <v>0</v>
      </c>
      <c r="BX572" s="21">
        <v>0</v>
      </c>
      <c r="BY572" s="21">
        <v>0</v>
      </c>
      <c r="BZ572" s="21">
        <v>0</v>
      </c>
      <c r="CA572" s="21">
        <v>0</v>
      </c>
      <c r="CB572" s="21">
        <v>180</v>
      </c>
      <c r="CC572" s="23"/>
      <c r="CE572" s="21">
        <v>64.8</v>
      </c>
      <c r="CG572" s="21">
        <v>0</v>
      </c>
      <c r="CH572" s="21">
        <v>0</v>
      </c>
      <c r="CI572" s="21">
        <v>0</v>
      </c>
      <c r="CJ572" s="21">
        <v>0</v>
      </c>
      <c r="CK572" s="21">
        <v>0</v>
      </c>
      <c r="CL572" s="21">
        <v>0</v>
      </c>
      <c r="CM572" s="21">
        <v>0</v>
      </c>
      <c r="CN572" s="21">
        <v>0</v>
      </c>
      <c r="CO572" s="21">
        <v>0</v>
      </c>
      <c r="CP572" s="21">
        <v>0</v>
      </c>
      <c r="CQ572" s="21">
        <v>0</v>
      </c>
    </row>
    <row r="573" spans="1:95" s="21" customFormat="1" ht="15" x14ac:dyDescent="0.25">
      <c r="A573" s="21" t="s">
        <v>104</v>
      </c>
      <c r="B573" s="22" t="s">
        <v>130</v>
      </c>
      <c r="C573" s="23" t="str">
        <f>"20"</f>
        <v>20</v>
      </c>
      <c r="D573" s="23">
        <v>0.56000000000000005</v>
      </c>
      <c r="E573" s="23">
        <v>0</v>
      </c>
      <c r="F573" s="23">
        <v>0.03</v>
      </c>
      <c r="G573" s="23">
        <v>0</v>
      </c>
      <c r="H573" s="23">
        <v>7.37</v>
      </c>
      <c r="I573" s="23">
        <v>32.206399999999995</v>
      </c>
      <c r="J573" s="21">
        <v>0.04</v>
      </c>
      <c r="K573" s="21">
        <v>0</v>
      </c>
      <c r="L573" s="21">
        <v>0</v>
      </c>
      <c r="M573" s="21">
        <v>0</v>
      </c>
      <c r="N573" s="21">
        <v>0.13</v>
      </c>
      <c r="O573" s="21">
        <v>6.92</v>
      </c>
      <c r="P573" s="21">
        <v>0.32</v>
      </c>
      <c r="Q573" s="21">
        <v>0</v>
      </c>
      <c r="R573" s="21">
        <v>0</v>
      </c>
      <c r="S573" s="21">
        <v>0.06</v>
      </c>
      <c r="T573" s="21">
        <v>0.34</v>
      </c>
      <c r="U573" s="21">
        <v>99.8</v>
      </c>
      <c r="V573" s="21">
        <v>18.600000000000001</v>
      </c>
      <c r="W573" s="21">
        <v>4</v>
      </c>
      <c r="X573" s="21">
        <v>2.8</v>
      </c>
      <c r="Y573" s="21">
        <v>13</v>
      </c>
      <c r="Z573" s="21">
        <v>0.22</v>
      </c>
      <c r="AA573" s="21">
        <v>0</v>
      </c>
      <c r="AB573" s="21">
        <v>0</v>
      </c>
      <c r="AC573" s="21">
        <v>0</v>
      </c>
      <c r="AD573" s="21">
        <v>0.22</v>
      </c>
      <c r="AE573" s="21">
        <v>0.02</v>
      </c>
      <c r="AF573" s="21">
        <v>0.01</v>
      </c>
      <c r="AG573" s="21">
        <v>0.18</v>
      </c>
      <c r="AH573" s="21">
        <v>0.44</v>
      </c>
      <c r="AI573" s="21">
        <v>0</v>
      </c>
      <c r="AJ573" s="21">
        <v>0</v>
      </c>
      <c r="AK573" s="21">
        <v>69.599999999999994</v>
      </c>
      <c r="AL573" s="21">
        <v>63.6</v>
      </c>
      <c r="AM573" s="21">
        <v>118.8</v>
      </c>
      <c r="AN573" s="21">
        <v>37.799999999999997</v>
      </c>
      <c r="AO573" s="21">
        <v>22.8</v>
      </c>
      <c r="AP573" s="21">
        <v>46.2</v>
      </c>
      <c r="AQ573" s="21">
        <v>14.8</v>
      </c>
      <c r="AR573" s="21">
        <v>73.599999999999994</v>
      </c>
      <c r="AS573" s="21">
        <v>48.6</v>
      </c>
      <c r="AT573" s="21">
        <v>59</v>
      </c>
      <c r="AU573" s="21">
        <v>50.4</v>
      </c>
      <c r="AV573" s="21">
        <v>29.6</v>
      </c>
      <c r="AW573" s="21">
        <v>51.6</v>
      </c>
      <c r="AX573" s="21">
        <v>450.8</v>
      </c>
      <c r="AY573" s="21">
        <v>0</v>
      </c>
      <c r="AZ573" s="21">
        <v>141.80000000000001</v>
      </c>
      <c r="BA573" s="21">
        <v>73.599999999999994</v>
      </c>
      <c r="BB573" s="21">
        <v>37.4</v>
      </c>
      <c r="BC573" s="21">
        <v>29.4</v>
      </c>
      <c r="BD573" s="21">
        <v>0</v>
      </c>
      <c r="BE573" s="21">
        <v>0</v>
      </c>
      <c r="BF573" s="21">
        <v>0</v>
      </c>
      <c r="BG573" s="21">
        <v>0</v>
      </c>
      <c r="BH573" s="21">
        <v>0</v>
      </c>
      <c r="BI573" s="21">
        <v>0.02</v>
      </c>
      <c r="BJ573" s="21">
        <v>0</v>
      </c>
      <c r="BK573" s="21">
        <v>0</v>
      </c>
      <c r="BL573" s="21">
        <v>0</v>
      </c>
      <c r="BM573" s="21">
        <v>0</v>
      </c>
      <c r="BN573" s="21">
        <v>0.02</v>
      </c>
      <c r="BO573" s="21">
        <v>0</v>
      </c>
      <c r="BP573" s="21">
        <v>0</v>
      </c>
      <c r="BQ573" s="21">
        <v>0</v>
      </c>
      <c r="BR573" s="21">
        <v>0</v>
      </c>
      <c r="BS573" s="21">
        <v>0.02</v>
      </c>
      <c r="BT573" s="21">
        <v>0</v>
      </c>
      <c r="BU573" s="21">
        <v>0</v>
      </c>
      <c r="BV573" s="21">
        <v>7.0000000000000007E-2</v>
      </c>
      <c r="BW573" s="21">
        <v>0</v>
      </c>
      <c r="BX573" s="21">
        <v>0</v>
      </c>
      <c r="BY573" s="21">
        <v>0</v>
      </c>
      <c r="BZ573" s="21">
        <v>0</v>
      </c>
      <c r="CA573" s="21">
        <v>0</v>
      </c>
      <c r="CB573" s="21">
        <v>7.56</v>
      </c>
      <c r="CC573" s="23"/>
      <c r="CE573" s="21">
        <v>0</v>
      </c>
      <c r="CG573" s="21">
        <v>0</v>
      </c>
      <c r="CH573" s="21">
        <v>0</v>
      </c>
      <c r="CI573" s="21">
        <v>0</v>
      </c>
      <c r="CJ573" s="21">
        <v>0</v>
      </c>
      <c r="CK573" s="21">
        <v>0</v>
      </c>
      <c r="CL573" s="21">
        <v>0</v>
      </c>
      <c r="CM573" s="21">
        <v>0</v>
      </c>
      <c r="CN573" s="21">
        <v>0</v>
      </c>
      <c r="CO573" s="21">
        <v>0</v>
      </c>
      <c r="CP573" s="21">
        <v>0</v>
      </c>
      <c r="CQ573" s="21">
        <v>0</v>
      </c>
    </row>
    <row r="574" spans="1:95" s="18" customFormat="1" ht="15" x14ac:dyDescent="0.25">
      <c r="A574" s="18" t="s">
        <v>109</v>
      </c>
      <c r="B574" s="19" t="s">
        <v>131</v>
      </c>
      <c r="C574" s="20" t="str">
        <f>"15"</f>
        <v>15</v>
      </c>
      <c r="D574" s="20">
        <v>0.19</v>
      </c>
      <c r="E574" s="20">
        <v>0</v>
      </c>
      <c r="F574" s="20">
        <v>0.09</v>
      </c>
      <c r="G574" s="20">
        <v>0</v>
      </c>
      <c r="H574" s="20">
        <v>2.81</v>
      </c>
      <c r="I574" s="20">
        <v>13.280249999999999</v>
      </c>
      <c r="J574" s="18">
        <v>0.03</v>
      </c>
      <c r="K574" s="18">
        <v>0</v>
      </c>
      <c r="L574" s="18">
        <v>0</v>
      </c>
      <c r="M574" s="18">
        <v>0</v>
      </c>
      <c r="N574" s="18">
        <v>7.0000000000000007E-2</v>
      </c>
      <c r="O574" s="18">
        <v>2.61</v>
      </c>
      <c r="P574" s="18">
        <v>0.12</v>
      </c>
      <c r="Q574" s="18">
        <v>0</v>
      </c>
      <c r="R574" s="18">
        <v>0</v>
      </c>
      <c r="S574" s="18">
        <v>0.15</v>
      </c>
      <c r="T574" s="18">
        <v>0</v>
      </c>
      <c r="U574" s="18">
        <v>91.5</v>
      </c>
      <c r="V574" s="18">
        <v>36.75</v>
      </c>
      <c r="W574" s="18">
        <v>5.25</v>
      </c>
      <c r="X574" s="18">
        <v>7.05</v>
      </c>
      <c r="Y574" s="18">
        <v>23.7</v>
      </c>
      <c r="Z574" s="18">
        <v>0.59</v>
      </c>
      <c r="AA574" s="18">
        <v>0</v>
      </c>
      <c r="AB574" s="18">
        <v>0.75</v>
      </c>
      <c r="AC574" s="18">
        <v>0.15</v>
      </c>
      <c r="AD574" s="18">
        <v>0.21</v>
      </c>
      <c r="AE574" s="18">
        <v>0.03</v>
      </c>
      <c r="AF574" s="18">
        <v>0.01</v>
      </c>
      <c r="AG574" s="18">
        <v>0.11</v>
      </c>
      <c r="AH574" s="18">
        <v>0.3</v>
      </c>
      <c r="AI574" s="18">
        <v>0</v>
      </c>
      <c r="AJ574" s="18">
        <v>0</v>
      </c>
      <c r="AK574" s="18">
        <v>48.3</v>
      </c>
      <c r="AL574" s="18">
        <v>37.200000000000003</v>
      </c>
      <c r="AM574" s="18">
        <v>64.05</v>
      </c>
      <c r="AN574" s="18">
        <v>33.450000000000003</v>
      </c>
      <c r="AO574" s="18">
        <v>13.95</v>
      </c>
      <c r="AP574" s="18">
        <v>29.7</v>
      </c>
      <c r="AQ574" s="18">
        <v>12</v>
      </c>
      <c r="AR574" s="18">
        <v>55.65</v>
      </c>
      <c r="AS574" s="18">
        <v>44.55</v>
      </c>
      <c r="AT574" s="18">
        <v>43.65</v>
      </c>
      <c r="AU574" s="18">
        <v>69.599999999999994</v>
      </c>
      <c r="AV574" s="18">
        <v>18.600000000000001</v>
      </c>
      <c r="AW574" s="18">
        <v>46.5</v>
      </c>
      <c r="AX574" s="18">
        <v>229.35</v>
      </c>
      <c r="AY574" s="18">
        <v>0</v>
      </c>
      <c r="AZ574" s="18">
        <v>78.900000000000006</v>
      </c>
      <c r="BA574" s="18">
        <v>43.65</v>
      </c>
      <c r="BB574" s="18">
        <v>27</v>
      </c>
      <c r="BC574" s="18">
        <v>19.5</v>
      </c>
      <c r="BD574" s="18">
        <v>0</v>
      </c>
      <c r="BE574" s="18">
        <v>0</v>
      </c>
      <c r="BF574" s="18">
        <v>0</v>
      </c>
      <c r="BG574" s="18">
        <v>0</v>
      </c>
      <c r="BH574" s="18">
        <v>0</v>
      </c>
      <c r="BI574" s="18">
        <v>0</v>
      </c>
      <c r="BJ574" s="18">
        <v>0</v>
      </c>
      <c r="BK574" s="18">
        <v>0.02</v>
      </c>
      <c r="BL574" s="18">
        <v>0</v>
      </c>
      <c r="BM574" s="18">
        <v>0</v>
      </c>
      <c r="BN574" s="18">
        <v>0</v>
      </c>
      <c r="BO574" s="18">
        <v>0</v>
      </c>
      <c r="BP574" s="18">
        <v>0</v>
      </c>
      <c r="BQ574" s="18">
        <v>0</v>
      </c>
      <c r="BR574" s="18">
        <v>0</v>
      </c>
      <c r="BS574" s="18">
        <v>0.02</v>
      </c>
      <c r="BT574" s="18">
        <v>0</v>
      </c>
      <c r="BU574" s="18">
        <v>0</v>
      </c>
      <c r="BV574" s="18">
        <v>7.0000000000000007E-2</v>
      </c>
      <c r="BW574" s="18">
        <v>0.01</v>
      </c>
      <c r="BX574" s="18">
        <v>0</v>
      </c>
      <c r="BY574" s="18">
        <v>0</v>
      </c>
      <c r="BZ574" s="18">
        <v>0</v>
      </c>
      <c r="CA574" s="18">
        <v>0</v>
      </c>
      <c r="CB574" s="18">
        <v>7.05</v>
      </c>
      <c r="CC574" s="20"/>
      <c r="CE574" s="18">
        <v>0.13</v>
      </c>
      <c r="CG574" s="18">
        <v>0</v>
      </c>
      <c r="CH574" s="18">
        <v>0</v>
      </c>
      <c r="CI574" s="18">
        <v>0</v>
      </c>
      <c r="CJ574" s="18">
        <v>0</v>
      </c>
      <c r="CK574" s="18">
        <v>0</v>
      </c>
      <c r="CL574" s="18">
        <v>0</v>
      </c>
      <c r="CM574" s="18">
        <v>0</v>
      </c>
      <c r="CN574" s="18">
        <v>0</v>
      </c>
      <c r="CO574" s="18">
        <v>0</v>
      </c>
      <c r="CP574" s="18">
        <v>0</v>
      </c>
      <c r="CQ574" s="18">
        <v>0</v>
      </c>
    </row>
    <row r="575" spans="1:95" s="26" customFormat="1" ht="15" x14ac:dyDescent="0.25">
      <c r="A575" s="13"/>
      <c r="B575" s="24" t="s">
        <v>91</v>
      </c>
      <c r="C575" s="25"/>
      <c r="D575" s="25">
        <v>30.8</v>
      </c>
      <c r="E575" s="25">
        <v>6.37</v>
      </c>
      <c r="F575" s="25">
        <v>26.82</v>
      </c>
      <c r="G575" s="25">
        <v>6.36</v>
      </c>
      <c r="H575" s="25">
        <v>122.66</v>
      </c>
      <c r="I575" s="25">
        <v>823.37</v>
      </c>
      <c r="J575" s="26">
        <v>9.83</v>
      </c>
      <c r="K575" s="26">
        <v>4.92</v>
      </c>
      <c r="L575" s="26">
        <v>1.31</v>
      </c>
      <c r="M575" s="26">
        <v>0</v>
      </c>
      <c r="N575" s="26">
        <v>26.95</v>
      </c>
      <c r="O575" s="26">
        <v>76.98</v>
      </c>
      <c r="P575" s="26">
        <v>18.72</v>
      </c>
      <c r="Q575" s="26">
        <v>0</v>
      </c>
      <c r="R575" s="26">
        <v>0</v>
      </c>
      <c r="S575" s="26">
        <v>1.1000000000000001</v>
      </c>
      <c r="T575" s="26">
        <v>11.97</v>
      </c>
      <c r="U575" s="26">
        <v>2063.44</v>
      </c>
      <c r="V575" s="26">
        <v>2199.88</v>
      </c>
      <c r="W575" s="26">
        <v>269.26</v>
      </c>
      <c r="X575" s="26">
        <v>171.31</v>
      </c>
      <c r="Y575" s="26">
        <v>685.93</v>
      </c>
      <c r="Z575" s="26">
        <v>8.89</v>
      </c>
      <c r="AA575" s="26">
        <v>155.82</v>
      </c>
      <c r="AB575" s="26">
        <v>2490.2800000000002</v>
      </c>
      <c r="AC575" s="26">
        <v>545.27</v>
      </c>
      <c r="AD575" s="26">
        <v>4.26</v>
      </c>
      <c r="AE575" s="26">
        <v>0.83</v>
      </c>
      <c r="AF575" s="26">
        <v>0.65</v>
      </c>
      <c r="AG575" s="26">
        <v>7.45</v>
      </c>
      <c r="AH575" s="26">
        <v>4.79</v>
      </c>
      <c r="AI575" s="26">
        <v>30.25</v>
      </c>
      <c r="AJ575" s="26">
        <v>0</v>
      </c>
      <c r="AK575" s="26">
        <v>241.68</v>
      </c>
      <c r="AL575" s="26">
        <v>231.95</v>
      </c>
      <c r="AM575" s="26">
        <v>382.59</v>
      </c>
      <c r="AN575" s="26">
        <v>218.63</v>
      </c>
      <c r="AO575" s="26">
        <v>77.67</v>
      </c>
      <c r="AP575" s="26">
        <v>192.62</v>
      </c>
      <c r="AQ575" s="26">
        <v>71.48</v>
      </c>
      <c r="AR575" s="26">
        <v>266.69</v>
      </c>
      <c r="AS575" s="26">
        <v>235.42</v>
      </c>
      <c r="AT575" s="26">
        <v>381.93</v>
      </c>
      <c r="AU575" s="26">
        <v>384.26</v>
      </c>
      <c r="AV575" s="26">
        <v>104.25</v>
      </c>
      <c r="AW575" s="26">
        <v>216.3</v>
      </c>
      <c r="AX575" s="26">
        <v>1440.5</v>
      </c>
      <c r="AY575" s="26">
        <v>0</v>
      </c>
      <c r="AZ575" s="26">
        <v>401.89</v>
      </c>
      <c r="BA575" s="26">
        <v>247.28</v>
      </c>
      <c r="BB575" s="26">
        <v>156.93</v>
      </c>
      <c r="BC575" s="26">
        <v>96.83</v>
      </c>
      <c r="BD575" s="26">
        <v>0.54</v>
      </c>
      <c r="BE575" s="26">
        <v>0.12</v>
      </c>
      <c r="BF575" s="26">
        <v>0.1</v>
      </c>
      <c r="BG575" s="26">
        <v>0.27</v>
      </c>
      <c r="BH575" s="26">
        <v>0.35</v>
      </c>
      <c r="BI575" s="26">
        <v>1.1599999999999999</v>
      </c>
      <c r="BJ575" s="26">
        <v>0</v>
      </c>
      <c r="BK575" s="26">
        <v>4.04</v>
      </c>
      <c r="BL575" s="26">
        <v>0</v>
      </c>
      <c r="BM575" s="26">
        <v>1.35</v>
      </c>
      <c r="BN575" s="26">
        <v>0.05</v>
      </c>
      <c r="BO575" s="26">
        <v>0.04</v>
      </c>
      <c r="BP575" s="26">
        <v>0</v>
      </c>
      <c r="BQ575" s="26">
        <v>0.12</v>
      </c>
      <c r="BR575" s="26">
        <v>0.42</v>
      </c>
      <c r="BS575" s="26">
        <v>4.93</v>
      </c>
      <c r="BT575" s="26">
        <v>0</v>
      </c>
      <c r="BU575" s="26">
        <v>0</v>
      </c>
      <c r="BV575" s="26">
        <v>3.97</v>
      </c>
      <c r="BW575" s="26">
        <v>0.03</v>
      </c>
      <c r="BX575" s="26">
        <v>0</v>
      </c>
      <c r="BY575" s="26">
        <v>0</v>
      </c>
      <c r="BZ575" s="26">
        <v>0</v>
      </c>
      <c r="CA575" s="26">
        <v>0</v>
      </c>
      <c r="CB575" s="26">
        <v>709.07</v>
      </c>
      <c r="CC575" s="25"/>
      <c r="CD575" s="26" t="e">
        <f>$I$28/$I$44*100</f>
        <v>#DIV/0!</v>
      </c>
      <c r="CE575" s="26">
        <v>570.87</v>
      </c>
      <c r="CG575" s="26">
        <v>0</v>
      </c>
      <c r="CH575" s="26">
        <v>0</v>
      </c>
      <c r="CI575" s="26">
        <v>0</v>
      </c>
      <c r="CJ575" s="26">
        <v>0</v>
      </c>
      <c r="CK575" s="26">
        <v>0</v>
      </c>
      <c r="CL575" s="26">
        <v>0</v>
      </c>
      <c r="CM575" s="26">
        <v>0</v>
      </c>
      <c r="CN575" s="26">
        <v>0</v>
      </c>
      <c r="CO575" s="26">
        <v>0</v>
      </c>
      <c r="CP575" s="26">
        <v>0.7</v>
      </c>
      <c r="CQ575" s="26">
        <v>3.9</v>
      </c>
    </row>
    <row r="576" spans="1:95" s="5" customFormat="1" ht="15" x14ac:dyDescent="0.25">
      <c r="A576" s="13"/>
      <c r="B576" s="17" t="s">
        <v>92</v>
      </c>
      <c r="C576" s="11"/>
      <c r="D576" s="11"/>
      <c r="E576" s="11"/>
      <c r="F576" s="11"/>
      <c r="G576" s="11"/>
      <c r="H576" s="11"/>
      <c r="I576" s="11"/>
      <c r="CC576" s="11"/>
    </row>
    <row r="577" spans="1:95" s="21" customFormat="1" ht="15" x14ac:dyDescent="0.25">
      <c r="A577" s="18" t="s">
        <v>104</v>
      </c>
      <c r="B577" s="22" t="s">
        <v>130</v>
      </c>
      <c r="C577" s="23" t="str">
        <f>"40"</f>
        <v>40</v>
      </c>
      <c r="D577" s="23">
        <v>1.1200000000000001</v>
      </c>
      <c r="E577" s="23">
        <v>0</v>
      </c>
      <c r="F577" s="23">
        <v>0.06</v>
      </c>
      <c r="G577" s="23">
        <v>0</v>
      </c>
      <c r="H577" s="23">
        <v>14.74</v>
      </c>
      <c r="I577" s="23">
        <v>64.41279999999999</v>
      </c>
      <c r="J577" s="21">
        <v>0.08</v>
      </c>
      <c r="K577" s="21">
        <v>0</v>
      </c>
      <c r="L577" s="21">
        <v>0</v>
      </c>
      <c r="M577" s="21">
        <v>0</v>
      </c>
      <c r="N577" s="21">
        <v>0.26</v>
      </c>
      <c r="O577" s="21">
        <v>13.84</v>
      </c>
      <c r="P577" s="21">
        <v>0.64</v>
      </c>
      <c r="Q577" s="21">
        <v>0</v>
      </c>
      <c r="R577" s="21">
        <v>0</v>
      </c>
      <c r="S577" s="21">
        <v>0.12</v>
      </c>
      <c r="T577" s="21">
        <v>0.68</v>
      </c>
      <c r="U577" s="21">
        <v>199.6</v>
      </c>
      <c r="V577" s="21">
        <v>37.200000000000003</v>
      </c>
      <c r="W577" s="21">
        <v>8</v>
      </c>
      <c r="X577" s="21">
        <v>5.6</v>
      </c>
      <c r="Y577" s="21">
        <v>26</v>
      </c>
      <c r="Z577" s="21">
        <v>0.44</v>
      </c>
      <c r="AA577" s="21">
        <v>0</v>
      </c>
      <c r="AB577" s="21">
        <v>0</v>
      </c>
      <c r="AC577" s="21">
        <v>0</v>
      </c>
      <c r="AD577" s="21">
        <v>0.44</v>
      </c>
      <c r="AE577" s="21">
        <v>0.04</v>
      </c>
      <c r="AF577" s="21">
        <v>0.01</v>
      </c>
      <c r="AG577" s="21">
        <v>0.36</v>
      </c>
      <c r="AH577" s="21">
        <v>0.88</v>
      </c>
      <c r="AI577" s="21">
        <v>0</v>
      </c>
      <c r="AJ577" s="21">
        <v>0</v>
      </c>
      <c r="AK577" s="21">
        <v>139.19999999999999</v>
      </c>
      <c r="AL577" s="21">
        <v>127.2</v>
      </c>
      <c r="AM577" s="21">
        <v>237.6</v>
      </c>
      <c r="AN577" s="21">
        <v>75.599999999999994</v>
      </c>
      <c r="AO577" s="21">
        <v>45.6</v>
      </c>
      <c r="AP577" s="21">
        <v>92.4</v>
      </c>
      <c r="AQ577" s="21">
        <v>29.6</v>
      </c>
      <c r="AR577" s="21">
        <v>147.19999999999999</v>
      </c>
      <c r="AS577" s="21">
        <v>97.2</v>
      </c>
      <c r="AT577" s="21">
        <v>118</v>
      </c>
      <c r="AU577" s="21">
        <v>100.8</v>
      </c>
      <c r="AV577" s="21">
        <v>59.2</v>
      </c>
      <c r="AW577" s="21">
        <v>103.2</v>
      </c>
      <c r="AX577" s="21">
        <v>901.6</v>
      </c>
      <c r="AY577" s="21">
        <v>0</v>
      </c>
      <c r="AZ577" s="21">
        <v>283.60000000000002</v>
      </c>
      <c r="BA577" s="21">
        <v>147.19999999999999</v>
      </c>
      <c r="BB577" s="21">
        <v>74.8</v>
      </c>
      <c r="BC577" s="21">
        <v>58.8</v>
      </c>
      <c r="BD577" s="21">
        <v>0</v>
      </c>
      <c r="BE577" s="21">
        <v>0</v>
      </c>
      <c r="BF577" s="21">
        <v>0</v>
      </c>
      <c r="BG577" s="21">
        <v>0</v>
      </c>
      <c r="BH577" s="21">
        <v>0</v>
      </c>
      <c r="BI577" s="21">
        <v>0.04</v>
      </c>
      <c r="BJ577" s="21">
        <v>0</v>
      </c>
      <c r="BK577" s="21">
        <v>0</v>
      </c>
      <c r="BL577" s="21">
        <v>0</v>
      </c>
      <c r="BM577" s="21">
        <v>0</v>
      </c>
      <c r="BN577" s="21">
        <v>0.04</v>
      </c>
      <c r="BO577" s="21">
        <v>0</v>
      </c>
      <c r="BP577" s="21">
        <v>0</v>
      </c>
      <c r="BQ577" s="21">
        <v>0</v>
      </c>
      <c r="BR577" s="21">
        <v>0</v>
      </c>
      <c r="BS577" s="21">
        <v>0.03</v>
      </c>
      <c r="BT577" s="21">
        <v>0</v>
      </c>
      <c r="BU577" s="21">
        <v>0</v>
      </c>
      <c r="BV577" s="21">
        <v>0.14000000000000001</v>
      </c>
      <c r="BW577" s="21">
        <v>0.01</v>
      </c>
      <c r="BX577" s="21">
        <v>0</v>
      </c>
      <c r="BY577" s="21">
        <v>0</v>
      </c>
      <c r="BZ577" s="21">
        <v>0</v>
      </c>
      <c r="CA577" s="21">
        <v>0</v>
      </c>
      <c r="CB577" s="21">
        <v>15.12</v>
      </c>
      <c r="CC577" s="23"/>
      <c r="CE577" s="21">
        <v>0</v>
      </c>
      <c r="CG577" s="21">
        <v>0</v>
      </c>
      <c r="CH577" s="21">
        <v>0</v>
      </c>
      <c r="CI577" s="21">
        <v>0</v>
      </c>
      <c r="CJ577" s="21">
        <v>0</v>
      </c>
      <c r="CK577" s="21">
        <v>0</v>
      </c>
      <c r="CL577" s="21">
        <v>0</v>
      </c>
      <c r="CM577" s="21">
        <v>0</v>
      </c>
      <c r="CN577" s="21">
        <v>0</v>
      </c>
      <c r="CO577" s="21">
        <v>0</v>
      </c>
      <c r="CP577" s="21">
        <v>0</v>
      </c>
      <c r="CQ577" s="21">
        <v>0</v>
      </c>
    </row>
    <row r="578" spans="1:95" s="21" customFormat="1" ht="15" x14ac:dyDescent="0.25">
      <c r="A578" s="21" t="s">
        <v>100</v>
      </c>
      <c r="B578" s="22" t="s">
        <v>84</v>
      </c>
      <c r="C578" s="23" t="str">
        <f>"5"</f>
        <v>5</v>
      </c>
      <c r="D578" s="23">
        <v>0.03</v>
      </c>
      <c r="E578" s="23">
        <v>0.03</v>
      </c>
      <c r="F578" s="23">
        <v>3.63</v>
      </c>
      <c r="G578" s="23">
        <v>0</v>
      </c>
      <c r="H578" s="23">
        <v>0.04</v>
      </c>
      <c r="I578" s="23">
        <v>32.877000000000002</v>
      </c>
      <c r="J578" s="21">
        <v>2.68</v>
      </c>
      <c r="K578" s="21">
        <v>0.13</v>
      </c>
      <c r="L578" s="21">
        <v>0</v>
      </c>
      <c r="M578" s="21">
        <v>0</v>
      </c>
      <c r="N578" s="21">
        <v>0.04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21">
        <v>0.01</v>
      </c>
      <c r="U578" s="21">
        <v>0.35</v>
      </c>
      <c r="V578" s="21">
        <v>0.75</v>
      </c>
      <c r="W578" s="21">
        <v>0.6</v>
      </c>
      <c r="X578" s="21">
        <v>0</v>
      </c>
      <c r="Y578" s="21">
        <v>0.95</v>
      </c>
      <c r="Z578" s="21">
        <v>0.01</v>
      </c>
      <c r="AA578" s="21">
        <v>29.5</v>
      </c>
      <c r="AB578" s="21">
        <v>19</v>
      </c>
      <c r="AC578" s="21">
        <v>32.65</v>
      </c>
      <c r="AD578" s="21">
        <v>0.05</v>
      </c>
      <c r="AE578" s="21">
        <v>0</v>
      </c>
      <c r="AF578" s="21">
        <v>0.01</v>
      </c>
      <c r="AG578" s="21">
        <v>0</v>
      </c>
      <c r="AH578" s="21">
        <v>0.01</v>
      </c>
      <c r="AI578" s="21">
        <v>0</v>
      </c>
      <c r="AJ578" s="21">
        <v>0</v>
      </c>
      <c r="AK578" s="21">
        <v>1.3</v>
      </c>
      <c r="AL578" s="21">
        <v>1.25</v>
      </c>
      <c r="AM578" s="21">
        <v>2.35</v>
      </c>
      <c r="AN578" s="21">
        <v>1.4</v>
      </c>
      <c r="AO578" s="21">
        <v>0.55000000000000004</v>
      </c>
      <c r="AP578" s="21">
        <v>1.5</v>
      </c>
      <c r="AQ578" s="21">
        <v>1.35</v>
      </c>
      <c r="AR578" s="21">
        <v>1.3</v>
      </c>
      <c r="AS578" s="21">
        <v>1.1000000000000001</v>
      </c>
      <c r="AT578" s="21">
        <v>0.8</v>
      </c>
      <c r="AU578" s="21">
        <v>1.8</v>
      </c>
      <c r="AV578" s="21">
        <v>1.1000000000000001</v>
      </c>
      <c r="AW578" s="21">
        <v>0.75</v>
      </c>
      <c r="AX578" s="21">
        <v>4.45</v>
      </c>
      <c r="AY578" s="21">
        <v>0</v>
      </c>
      <c r="AZ578" s="21">
        <v>1.5</v>
      </c>
      <c r="BA578" s="21">
        <v>1.7</v>
      </c>
      <c r="BB578" s="21">
        <v>1.3</v>
      </c>
      <c r="BC578" s="21">
        <v>0.3</v>
      </c>
      <c r="BD578" s="21">
        <v>0.19</v>
      </c>
      <c r="BE578" s="21">
        <v>0.04</v>
      </c>
      <c r="BF578" s="21">
        <v>0.04</v>
      </c>
      <c r="BG578" s="21">
        <v>0.09</v>
      </c>
      <c r="BH578" s="21">
        <v>0.12</v>
      </c>
      <c r="BI578" s="21">
        <v>0.39</v>
      </c>
      <c r="BJ578" s="21">
        <v>0</v>
      </c>
      <c r="BK578" s="21">
        <v>1.23</v>
      </c>
      <c r="BL578" s="21">
        <v>0</v>
      </c>
      <c r="BM578" s="21">
        <v>0.38</v>
      </c>
      <c r="BN578" s="21">
        <v>0</v>
      </c>
      <c r="BO578" s="21">
        <v>0</v>
      </c>
      <c r="BP578" s="21">
        <v>0</v>
      </c>
      <c r="BQ578" s="21">
        <v>0.04</v>
      </c>
      <c r="BR578" s="21">
        <v>0.14000000000000001</v>
      </c>
      <c r="BS578" s="21">
        <v>1.1399999999999999</v>
      </c>
      <c r="BT578" s="21">
        <v>0</v>
      </c>
      <c r="BU578" s="21">
        <v>0</v>
      </c>
      <c r="BV578" s="21">
        <v>0.04</v>
      </c>
      <c r="BW578" s="21">
        <v>0</v>
      </c>
      <c r="BX578" s="21">
        <v>0</v>
      </c>
      <c r="BY578" s="21">
        <v>0</v>
      </c>
      <c r="BZ578" s="21">
        <v>0</v>
      </c>
      <c r="CA578" s="21">
        <v>0</v>
      </c>
      <c r="CB578" s="21">
        <v>0.8</v>
      </c>
      <c r="CC578" s="23"/>
      <c r="CE578" s="21">
        <v>32.67</v>
      </c>
      <c r="CG578" s="21">
        <v>0</v>
      </c>
      <c r="CH578" s="21">
        <v>0</v>
      </c>
      <c r="CI578" s="21">
        <v>0</v>
      </c>
      <c r="CJ578" s="21">
        <v>0</v>
      </c>
      <c r="CK578" s="21">
        <v>0</v>
      </c>
      <c r="CL578" s="21">
        <v>0</v>
      </c>
      <c r="CM578" s="21">
        <v>0</v>
      </c>
      <c r="CN578" s="21">
        <v>0</v>
      </c>
      <c r="CO578" s="21">
        <v>0</v>
      </c>
      <c r="CP578" s="21">
        <v>0</v>
      </c>
      <c r="CQ578" s="21">
        <v>0</v>
      </c>
    </row>
    <row r="579" spans="1:95" s="21" customFormat="1" ht="15" x14ac:dyDescent="0.25">
      <c r="A579" s="21" t="s">
        <v>101</v>
      </c>
      <c r="B579" s="22" t="s">
        <v>85</v>
      </c>
      <c r="C579" s="23" t="str">
        <f>"10"</f>
        <v>10</v>
      </c>
      <c r="D579" s="23">
        <v>2.63</v>
      </c>
      <c r="E579" s="23">
        <v>2.63</v>
      </c>
      <c r="F579" s="23">
        <v>2.66</v>
      </c>
      <c r="G579" s="23">
        <v>0</v>
      </c>
      <c r="H579" s="23">
        <v>0</v>
      </c>
      <c r="I579" s="23">
        <v>35.06</v>
      </c>
      <c r="J579" s="21">
        <v>1.53</v>
      </c>
      <c r="K579" s="21">
        <v>0</v>
      </c>
      <c r="L579" s="21">
        <v>1.53</v>
      </c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0</v>
      </c>
      <c r="S579" s="21">
        <v>0.2</v>
      </c>
      <c r="T579" s="21">
        <v>0.43</v>
      </c>
      <c r="U579" s="21">
        <v>0</v>
      </c>
      <c r="V579" s="21">
        <v>10</v>
      </c>
      <c r="W579" s="21">
        <v>100</v>
      </c>
      <c r="X579" s="21">
        <v>5.5</v>
      </c>
      <c r="Y579" s="21">
        <v>60</v>
      </c>
      <c r="Z579" s="21">
        <v>7.0000000000000007E-2</v>
      </c>
      <c r="AA579" s="21">
        <v>21</v>
      </c>
      <c r="AB579" s="21">
        <v>17</v>
      </c>
      <c r="AC579" s="21">
        <v>23.8</v>
      </c>
      <c r="AD579" s="21">
        <v>0.04</v>
      </c>
      <c r="AE579" s="21">
        <v>0</v>
      </c>
      <c r="AF579" s="21">
        <v>0.04</v>
      </c>
      <c r="AG579" s="21">
        <v>0.02</v>
      </c>
      <c r="AH579" s="21">
        <v>0.68</v>
      </c>
      <c r="AI579" s="21">
        <v>7.0000000000000007E-2</v>
      </c>
      <c r="AJ579" s="21">
        <v>0</v>
      </c>
      <c r="AK579" s="21">
        <v>157</v>
      </c>
      <c r="AL579" s="21">
        <v>117</v>
      </c>
      <c r="AM579" s="21">
        <v>230</v>
      </c>
      <c r="AN579" s="21">
        <v>158</v>
      </c>
      <c r="AO579" s="21">
        <v>56</v>
      </c>
      <c r="AP579" s="21">
        <v>95</v>
      </c>
      <c r="AQ579" s="21">
        <v>70</v>
      </c>
      <c r="AR579" s="21">
        <v>134</v>
      </c>
      <c r="AS579" s="21">
        <v>76</v>
      </c>
      <c r="AT579" s="21">
        <v>87</v>
      </c>
      <c r="AU579" s="21">
        <v>156</v>
      </c>
      <c r="AV579" s="21">
        <v>70</v>
      </c>
      <c r="AW579" s="21">
        <v>51</v>
      </c>
      <c r="AX579" s="21">
        <v>517</v>
      </c>
      <c r="AY579" s="21">
        <v>0</v>
      </c>
      <c r="AZ579" s="21">
        <v>273</v>
      </c>
      <c r="BA579" s="21">
        <v>129</v>
      </c>
      <c r="BB579" s="21">
        <v>139</v>
      </c>
      <c r="BC579" s="21">
        <v>21.5</v>
      </c>
      <c r="BD579" s="21">
        <v>0</v>
      </c>
      <c r="BE579" s="21">
        <v>0.01</v>
      </c>
      <c r="BF579" s="21">
        <v>0.04</v>
      </c>
      <c r="BG579" s="21">
        <v>0.11</v>
      </c>
      <c r="BH579" s="21">
        <v>0.13</v>
      </c>
      <c r="BI579" s="21">
        <v>0.33</v>
      </c>
      <c r="BJ579" s="21">
        <v>0.04</v>
      </c>
      <c r="BK579" s="21">
        <v>0.7</v>
      </c>
      <c r="BL579" s="21">
        <v>0.01</v>
      </c>
      <c r="BM579" s="21">
        <v>0.16</v>
      </c>
      <c r="BN579" s="21">
        <v>0.01</v>
      </c>
      <c r="BO579" s="21">
        <v>0</v>
      </c>
      <c r="BP579" s="21">
        <v>0</v>
      </c>
      <c r="BQ579" s="21">
        <v>0</v>
      </c>
      <c r="BR579" s="21">
        <v>7.0000000000000007E-2</v>
      </c>
      <c r="BS579" s="21">
        <v>0.52</v>
      </c>
      <c r="BT579" s="21">
        <v>0</v>
      </c>
      <c r="BU579" s="21">
        <v>0</v>
      </c>
      <c r="BV579" s="21">
        <v>7.0000000000000007E-2</v>
      </c>
      <c r="BW579" s="21">
        <v>0</v>
      </c>
      <c r="BX579" s="21">
        <v>0</v>
      </c>
      <c r="BY579" s="21">
        <v>0</v>
      </c>
      <c r="BZ579" s="21">
        <v>0</v>
      </c>
      <c r="CA579" s="21">
        <v>0</v>
      </c>
      <c r="CB579" s="21">
        <v>4.08</v>
      </c>
      <c r="CC579" s="23"/>
      <c r="CE579" s="21">
        <v>23.83</v>
      </c>
      <c r="CG579" s="21">
        <v>0</v>
      </c>
      <c r="CH579" s="21">
        <v>0</v>
      </c>
      <c r="CI579" s="21">
        <v>0</v>
      </c>
      <c r="CJ579" s="21">
        <v>0</v>
      </c>
      <c r="CK579" s="21">
        <v>0</v>
      </c>
      <c r="CL579" s="21">
        <v>0</v>
      </c>
      <c r="CM579" s="21">
        <v>0</v>
      </c>
      <c r="CN579" s="21">
        <v>0</v>
      </c>
      <c r="CO579" s="21">
        <v>0</v>
      </c>
      <c r="CP579" s="21">
        <v>0</v>
      </c>
      <c r="CQ579" s="21">
        <v>0</v>
      </c>
    </row>
    <row r="580" spans="1:95" s="21" customFormat="1" ht="15" x14ac:dyDescent="0.25">
      <c r="A580" s="18" t="s">
        <v>111</v>
      </c>
      <c r="B580" s="22" t="s">
        <v>124</v>
      </c>
      <c r="C580" s="23" t="str">
        <f>"180"</f>
        <v>180</v>
      </c>
      <c r="D580" s="23">
        <v>1.08</v>
      </c>
      <c r="E580" s="23">
        <v>0</v>
      </c>
      <c r="F580" s="23">
        <v>0.06</v>
      </c>
      <c r="G580" s="23">
        <v>0</v>
      </c>
      <c r="H580" s="23">
        <v>30.06</v>
      </c>
      <c r="I580" s="23">
        <v>113.96156174999997</v>
      </c>
      <c r="J580" s="21">
        <v>0.02</v>
      </c>
      <c r="K580" s="21">
        <v>0</v>
      </c>
      <c r="L580" s="21">
        <v>0.02</v>
      </c>
      <c r="M580" s="21">
        <v>0</v>
      </c>
      <c r="N580" s="21">
        <v>25.98</v>
      </c>
      <c r="O580" s="21">
        <v>0.57999999999999996</v>
      </c>
      <c r="P580" s="21">
        <v>3.5</v>
      </c>
      <c r="Q580" s="21">
        <v>0</v>
      </c>
      <c r="R580" s="21">
        <v>0</v>
      </c>
      <c r="S580" s="21">
        <v>0.34</v>
      </c>
      <c r="T580" s="21">
        <v>0.92</v>
      </c>
      <c r="U580" s="21">
        <v>0</v>
      </c>
      <c r="V580" s="21">
        <v>337.04</v>
      </c>
      <c r="W580" s="21">
        <v>31.2</v>
      </c>
      <c r="X580" s="21">
        <v>19.53</v>
      </c>
      <c r="Y580" s="21">
        <v>26.58</v>
      </c>
      <c r="Z580" s="21">
        <v>0.65</v>
      </c>
      <c r="AA580" s="21">
        <v>0</v>
      </c>
      <c r="AB580" s="21">
        <v>567</v>
      </c>
      <c r="AC580" s="21">
        <v>131.18</v>
      </c>
      <c r="AD580" s="21">
        <v>1.24</v>
      </c>
      <c r="AE580" s="21">
        <v>0.01</v>
      </c>
      <c r="AF580" s="21">
        <v>0.03</v>
      </c>
      <c r="AG580" s="21">
        <v>0.46</v>
      </c>
      <c r="AH580" s="21">
        <v>0.88</v>
      </c>
      <c r="AI580" s="21">
        <v>0.14000000000000001</v>
      </c>
      <c r="AJ580" s="21">
        <v>0</v>
      </c>
      <c r="AK580" s="21">
        <v>0.01</v>
      </c>
      <c r="AL580" s="21">
        <v>0.01</v>
      </c>
      <c r="AM580" s="21">
        <v>0.02</v>
      </c>
      <c r="AN580" s="21">
        <v>0.02</v>
      </c>
      <c r="AO580" s="21">
        <v>0</v>
      </c>
      <c r="AP580" s="21">
        <v>0.01</v>
      </c>
      <c r="AQ580" s="21">
        <v>0</v>
      </c>
      <c r="AR580" s="21">
        <v>0.01</v>
      </c>
      <c r="AS580" s="21">
        <v>0.01</v>
      </c>
      <c r="AT580" s="21">
        <v>0.01</v>
      </c>
      <c r="AU580" s="21">
        <v>0.06</v>
      </c>
      <c r="AV580" s="21">
        <v>0</v>
      </c>
      <c r="AW580" s="21">
        <v>0.01</v>
      </c>
      <c r="AX580" s="21">
        <v>0.03</v>
      </c>
      <c r="AY580" s="21">
        <v>0</v>
      </c>
      <c r="AZ580" s="21">
        <v>0.02</v>
      </c>
      <c r="BA580" s="21">
        <v>0.02</v>
      </c>
      <c r="BB580" s="21">
        <v>0.01</v>
      </c>
      <c r="BC580" s="21">
        <v>0</v>
      </c>
      <c r="BD580" s="21">
        <v>0</v>
      </c>
      <c r="BE580" s="21">
        <v>0</v>
      </c>
      <c r="BF580" s="21">
        <v>0</v>
      </c>
      <c r="BG580" s="21">
        <v>0</v>
      </c>
      <c r="BH580" s="21">
        <v>0</v>
      </c>
      <c r="BI580" s="21">
        <v>0</v>
      </c>
      <c r="BJ580" s="21">
        <v>0</v>
      </c>
      <c r="BK580" s="21">
        <v>0</v>
      </c>
      <c r="BL580" s="21">
        <v>0</v>
      </c>
      <c r="BM580" s="21">
        <v>0</v>
      </c>
      <c r="BN580" s="21">
        <v>0</v>
      </c>
      <c r="BO580" s="21">
        <v>0</v>
      </c>
      <c r="BP580" s="21">
        <v>0</v>
      </c>
      <c r="BQ580" s="21">
        <v>0</v>
      </c>
      <c r="BR580" s="21">
        <v>0</v>
      </c>
      <c r="BS580" s="21">
        <v>0.01</v>
      </c>
      <c r="BT580" s="21">
        <v>0</v>
      </c>
      <c r="BU580" s="21">
        <v>0</v>
      </c>
      <c r="BV580" s="21">
        <v>0.01</v>
      </c>
      <c r="BW580" s="21">
        <v>0</v>
      </c>
      <c r="BX580" s="21">
        <v>0</v>
      </c>
      <c r="BY580" s="21">
        <v>0</v>
      </c>
      <c r="BZ580" s="21">
        <v>0</v>
      </c>
      <c r="CA580" s="21">
        <v>0</v>
      </c>
      <c r="CB580" s="21">
        <v>181.82</v>
      </c>
      <c r="CC580" s="23"/>
      <c r="CE580" s="21">
        <v>94.5</v>
      </c>
      <c r="CG580" s="21">
        <v>0</v>
      </c>
      <c r="CH580" s="21">
        <v>0</v>
      </c>
      <c r="CI580" s="21">
        <v>0</v>
      </c>
      <c r="CJ580" s="21">
        <v>0</v>
      </c>
      <c r="CK580" s="21">
        <v>0</v>
      </c>
      <c r="CL580" s="21">
        <v>0</v>
      </c>
      <c r="CM580" s="21">
        <v>0</v>
      </c>
      <c r="CN580" s="21">
        <v>0</v>
      </c>
      <c r="CO580" s="21">
        <v>0</v>
      </c>
      <c r="CP580" s="21">
        <v>9</v>
      </c>
      <c r="CQ580" s="21">
        <v>0</v>
      </c>
    </row>
    <row r="581" spans="1:95" s="18" customFormat="1" ht="15" x14ac:dyDescent="0.25">
      <c r="B581" s="19" t="s">
        <v>93</v>
      </c>
      <c r="C581" s="20" t="str">
        <f>"100"</f>
        <v>100</v>
      </c>
      <c r="D581" s="20">
        <v>1.5</v>
      </c>
      <c r="E581" s="20">
        <v>0</v>
      </c>
      <c r="F581" s="20">
        <v>0.5</v>
      </c>
      <c r="G581" s="20">
        <v>0</v>
      </c>
      <c r="H581" s="20">
        <v>22.7</v>
      </c>
      <c r="I581" s="20">
        <v>95.500000000000014</v>
      </c>
      <c r="J581" s="18">
        <v>0.2</v>
      </c>
      <c r="K581" s="18">
        <v>0</v>
      </c>
      <c r="L581" s="18">
        <v>0.2</v>
      </c>
      <c r="M581" s="18">
        <v>0</v>
      </c>
      <c r="N581" s="18">
        <v>19</v>
      </c>
      <c r="O581" s="18">
        <v>2</v>
      </c>
      <c r="P581" s="18">
        <v>1.7</v>
      </c>
      <c r="Q581" s="18">
        <v>0</v>
      </c>
      <c r="R581" s="18">
        <v>0</v>
      </c>
      <c r="S581" s="18">
        <v>0.4</v>
      </c>
      <c r="T581" s="18">
        <v>0.9</v>
      </c>
      <c r="U581" s="18">
        <v>0</v>
      </c>
      <c r="V581" s="18">
        <v>348</v>
      </c>
      <c r="W581" s="18">
        <v>8</v>
      </c>
      <c r="X581" s="18">
        <v>42</v>
      </c>
      <c r="Y581" s="18">
        <v>28</v>
      </c>
      <c r="Z581" s="18">
        <v>0.6</v>
      </c>
      <c r="AA581" s="18">
        <v>0</v>
      </c>
      <c r="AB581" s="18">
        <v>120</v>
      </c>
      <c r="AC581" s="18">
        <v>20</v>
      </c>
      <c r="AD581" s="18">
        <v>0.4</v>
      </c>
      <c r="AE581" s="18">
        <v>0.04</v>
      </c>
      <c r="AF581" s="18">
        <v>0.05</v>
      </c>
      <c r="AG581" s="18">
        <v>0.6</v>
      </c>
      <c r="AH581" s="18">
        <v>0.9</v>
      </c>
      <c r="AI581" s="18">
        <v>10</v>
      </c>
      <c r="AJ581" s="18">
        <v>0</v>
      </c>
      <c r="AK581" s="18">
        <v>0</v>
      </c>
      <c r="AL581" s="18">
        <v>0</v>
      </c>
      <c r="AM581" s="18">
        <v>0</v>
      </c>
      <c r="AN581" s="18">
        <v>0</v>
      </c>
      <c r="AO581" s="18">
        <v>0</v>
      </c>
      <c r="AP581" s="18">
        <v>0</v>
      </c>
      <c r="AQ581" s="18">
        <v>0</v>
      </c>
      <c r="AR581" s="18">
        <v>0</v>
      </c>
      <c r="AS581" s="18">
        <v>0</v>
      </c>
      <c r="AT581" s="18">
        <v>0</v>
      </c>
      <c r="AU581" s="18">
        <v>0</v>
      </c>
      <c r="AV581" s="18">
        <v>0</v>
      </c>
      <c r="AW581" s="18">
        <v>0</v>
      </c>
      <c r="AX581" s="18">
        <v>0</v>
      </c>
      <c r="AY581" s="18">
        <v>0</v>
      </c>
      <c r="AZ581" s="18">
        <v>0</v>
      </c>
      <c r="BA581" s="18">
        <v>0</v>
      </c>
      <c r="BB581" s="18">
        <v>0</v>
      </c>
      <c r="BC581" s="18">
        <v>0</v>
      </c>
      <c r="BD581" s="18">
        <v>0</v>
      </c>
      <c r="BE581" s="18">
        <v>0</v>
      </c>
      <c r="BF581" s="18">
        <v>0</v>
      </c>
      <c r="BG581" s="18">
        <v>0</v>
      </c>
      <c r="BH581" s="18">
        <v>0</v>
      </c>
      <c r="BI581" s="18">
        <v>0</v>
      </c>
      <c r="BJ581" s="18">
        <v>0</v>
      </c>
      <c r="BK581" s="18">
        <v>0</v>
      </c>
      <c r="BL581" s="18">
        <v>0</v>
      </c>
      <c r="BM581" s="18">
        <v>0</v>
      </c>
      <c r="BN581" s="18">
        <v>0</v>
      </c>
      <c r="BO581" s="18">
        <v>0</v>
      </c>
      <c r="BP581" s="18">
        <v>0</v>
      </c>
      <c r="BQ581" s="18">
        <v>0</v>
      </c>
      <c r="BR581" s="18">
        <v>0</v>
      </c>
      <c r="BS581" s="18">
        <v>0</v>
      </c>
      <c r="BT581" s="18">
        <v>0</v>
      </c>
      <c r="BU581" s="18">
        <v>0</v>
      </c>
      <c r="BV581" s="18">
        <v>0</v>
      </c>
      <c r="BW581" s="18">
        <v>0</v>
      </c>
      <c r="BX581" s="18">
        <v>0</v>
      </c>
      <c r="BY581" s="18">
        <v>0</v>
      </c>
      <c r="BZ581" s="18">
        <v>0</v>
      </c>
      <c r="CA581" s="18">
        <v>0</v>
      </c>
      <c r="CB581" s="18">
        <v>74</v>
      </c>
      <c r="CC581" s="20"/>
      <c r="CE581" s="18">
        <v>20</v>
      </c>
      <c r="CG581" s="18">
        <v>0</v>
      </c>
      <c r="CH581" s="18">
        <v>0</v>
      </c>
      <c r="CI581" s="18">
        <v>0</v>
      </c>
      <c r="CJ581" s="18">
        <v>0</v>
      </c>
      <c r="CK581" s="18">
        <v>0</v>
      </c>
      <c r="CL581" s="18">
        <v>0</v>
      </c>
      <c r="CM581" s="18">
        <v>0</v>
      </c>
      <c r="CN581" s="18">
        <v>0</v>
      </c>
      <c r="CO581" s="18">
        <v>0</v>
      </c>
      <c r="CP581" s="18">
        <v>0</v>
      </c>
      <c r="CQ581" s="18">
        <v>0</v>
      </c>
    </row>
    <row r="582" spans="1:95" s="26" customFormat="1" ht="15" x14ac:dyDescent="0.25">
      <c r="A582" s="13"/>
      <c r="B582" s="24" t="s">
        <v>94</v>
      </c>
      <c r="C582" s="25"/>
      <c r="D582" s="25">
        <v>6.35</v>
      </c>
      <c r="E582" s="25">
        <v>2.66</v>
      </c>
      <c r="F582" s="25">
        <v>6.91</v>
      </c>
      <c r="G582" s="25">
        <v>0</v>
      </c>
      <c r="H582" s="25">
        <v>67.540000000000006</v>
      </c>
      <c r="I582" s="25">
        <v>341.81</v>
      </c>
      <c r="J582" s="26">
        <v>4.51</v>
      </c>
      <c r="K582" s="26">
        <v>0.13</v>
      </c>
      <c r="L582" s="26">
        <v>1.75</v>
      </c>
      <c r="M582" s="26">
        <v>0</v>
      </c>
      <c r="N582" s="26">
        <v>45.27</v>
      </c>
      <c r="O582" s="26">
        <v>16.420000000000002</v>
      </c>
      <c r="P582" s="26">
        <v>5.84</v>
      </c>
      <c r="Q582" s="26">
        <v>0</v>
      </c>
      <c r="R582" s="26">
        <v>0</v>
      </c>
      <c r="S582" s="26">
        <v>1.06</v>
      </c>
      <c r="T582" s="26">
        <v>2.94</v>
      </c>
      <c r="U582" s="26">
        <v>199.95</v>
      </c>
      <c r="V582" s="26">
        <v>732.99</v>
      </c>
      <c r="W582" s="26">
        <v>147.80000000000001</v>
      </c>
      <c r="X582" s="26">
        <v>72.63</v>
      </c>
      <c r="Y582" s="26">
        <v>141.53</v>
      </c>
      <c r="Z582" s="26">
        <v>1.77</v>
      </c>
      <c r="AA582" s="26">
        <v>50.5</v>
      </c>
      <c r="AB582" s="26">
        <v>723</v>
      </c>
      <c r="AC582" s="26">
        <v>207.63</v>
      </c>
      <c r="AD582" s="26">
        <v>2.17</v>
      </c>
      <c r="AE582" s="26">
        <v>0.1</v>
      </c>
      <c r="AF582" s="26">
        <v>0.14000000000000001</v>
      </c>
      <c r="AG582" s="26">
        <v>1.44</v>
      </c>
      <c r="AH582" s="26">
        <v>3.35</v>
      </c>
      <c r="AI582" s="26">
        <v>10.210000000000001</v>
      </c>
      <c r="AJ582" s="26">
        <v>0</v>
      </c>
      <c r="AK582" s="26">
        <v>297.51</v>
      </c>
      <c r="AL582" s="26">
        <v>245.46</v>
      </c>
      <c r="AM582" s="26">
        <v>469.97</v>
      </c>
      <c r="AN582" s="26">
        <v>235.02</v>
      </c>
      <c r="AO582" s="26">
        <v>102.15</v>
      </c>
      <c r="AP582" s="26">
        <v>188.91</v>
      </c>
      <c r="AQ582" s="26">
        <v>100.95</v>
      </c>
      <c r="AR582" s="26">
        <v>282.51</v>
      </c>
      <c r="AS582" s="26">
        <v>174.31</v>
      </c>
      <c r="AT582" s="26">
        <v>205.81</v>
      </c>
      <c r="AU582" s="26">
        <v>258.66000000000003</v>
      </c>
      <c r="AV582" s="26">
        <v>130.30000000000001</v>
      </c>
      <c r="AW582" s="26">
        <v>154.96</v>
      </c>
      <c r="AX582" s="26">
        <v>1423.08</v>
      </c>
      <c r="AY582" s="26">
        <v>0</v>
      </c>
      <c r="AZ582" s="26">
        <v>558.12</v>
      </c>
      <c r="BA582" s="26">
        <v>277.92</v>
      </c>
      <c r="BB582" s="26">
        <v>215.11</v>
      </c>
      <c r="BC582" s="26">
        <v>80.599999999999994</v>
      </c>
      <c r="BD582" s="26">
        <v>0.19</v>
      </c>
      <c r="BE582" s="26">
        <v>0.05</v>
      </c>
      <c r="BF582" s="26">
        <v>0.08</v>
      </c>
      <c r="BG582" s="26">
        <v>0.2</v>
      </c>
      <c r="BH582" s="26">
        <v>0.25</v>
      </c>
      <c r="BI582" s="26">
        <v>0.77</v>
      </c>
      <c r="BJ582" s="26">
        <v>0.04</v>
      </c>
      <c r="BK582" s="26">
        <v>1.93</v>
      </c>
      <c r="BL582" s="26">
        <v>0.01</v>
      </c>
      <c r="BM582" s="26">
        <v>0.53</v>
      </c>
      <c r="BN582" s="26">
        <v>0.05</v>
      </c>
      <c r="BO582" s="26">
        <v>0</v>
      </c>
      <c r="BP582" s="26">
        <v>0</v>
      </c>
      <c r="BQ582" s="26">
        <v>0.04</v>
      </c>
      <c r="BR582" s="26">
        <v>0.22</v>
      </c>
      <c r="BS582" s="26">
        <v>1.7</v>
      </c>
      <c r="BT582" s="26">
        <v>0</v>
      </c>
      <c r="BU582" s="26">
        <v>0</v>
      </c>
      <c r="BV582" s="26">
        <v>0.26</v>
      </c>
      <c r="BW582" s="26">
        <v>0.01</v>
      </c>
      <c r="BX582" s="26">
        <v>0</v>
      </c>
      <c r="BY582" s="26">
        <v>0</v>
      </c>
      <c r="BZ582" s="26">
        <v>0</v>
      </c>
      <c r="CA582" s="26">
        <v>0</v>
      </c>
      <c r="CB582" s="26">
        <v>275.82</v>
      </c>
      <c r="CC582" s="25"/>
      <c r="CD582" s="26" t="e">
        <f>$I$35/$I$44*100</f>
        <v>#DIV/0!</v>
      </c>
      <c r="CE582" s="26">
        <v>171</v>
      </c>
      <c r="CG582" s="26">
        <v>0</v>
      </c>
      <c r="CH582" s="26">
        <v>0</v>
      </c>
      <c r="CI582" s="26">
        <v>0</v>
      </c>
      <c r="CJ582" s="26">
        <v>0</v>
      </c>
      <c r="CK582" s="26">
        <v>0</v>
      </c>
      <c r="CL582" s="26">
        <v>0</v>
      </c>
      <c r="CM582" s="26">
        <v>0</v>
      </c>
      <c r="CN582" s="26">
        <v>0</v>
      </c>
      <c r="CO582" s="26">
        <v>0</v>
      </c>
      <c r="CP582" s="26">
        <v>9</v>
      </c>
      <c r="CQ582" s="26">
        <v>0</v>
      </c>
    </row>
    <row r="583" spans="1:95" s="5" customFormat="1" ht="15" x14ac:dyDescent="0.25">
      <c r="A583" s="13"/>
      <c r="B583" s="17" t="s">
        <v>95</v>
      </c>
      <c r="C583" s="11"/>
      <c r="D583" s="11"/>
      <c r="E583" s="11"/>
      <c r="F583" s="11"/>
      <c r="G583" s="11"/>
      <c r="H583" s="11"/>
      <c r="I583" s="11"/>
      <c r="CC583" s="11"/>
    </row>
    <row r="584" spans="1:95" s="21" customFormat="1" ht="15" x14ac:dyDescent="0.25">
      <c r="A584" s="18" t="s">
        <v>220</v>
      </c>
      <c r="B584" s="22" t="s">
        <v>221</v>
      </c>
      <c r="C584" s="23" t="str">
        <f>"240"</f>
        <v>240</v>
      </c>
      <c r="D584" s="23">
        <v>19.940000000000001</v>
      </c>
      <c r="E584" s="23">
        <v>13.32</v>
      </c>
      <c r="F584" s="23">
        <v>18.190000000000001</v>
      </c>
      <c r="G584" s="23">
        <v>0.04</v>
      </c>
      <c r="H584" s="23">
        <v>28.12</v>
      </c>
      <c r="I584" s="23">
        <v>341.81989410598464</v>
      </c>
      <c r="J584" s="21">
        <v>6.18</v>
      </c>
      <c r="K584" s="21">
        <v>0</v>
      </c>
      <c r="L584" s="21">
        <v>1.34</v>
      </c>
      <c r="M584" s="21">
        <v>0</v>
      </c>
      <c r="N584" s="21">
        <v>5.53</v>
      </c>
      <c r="O584" s="21">
        <v>14.63</v>
      </c>
      <c r="P584" s="21">
        <v>7.96</v>
      </c>
      <c r="Q584" s="21">
        <v>0</v>
      </c>
      <c r="R584" s="21">
        <v>0</v>
      </c>
      <c r="S584" s="21">
        <v>0.47</v>
      </c>
      <c r="T584" s="21">
        <v>4.26</v>
      </c>
      <c r="U584" s="21">
        <v>422.88</v>
      </c>
      <c r="V584" s="21">
        <v>660.89</v>
      </c>
      <c r="W584" s="21">
        <v>45.97</v>
      </c>
      <c r="X584" s="21">
        <v>47.17</v>
      </c>
      <c r="Y584" s="21">
        <v>192.34</v>
      </c>
      <c r="Z584" s="21">
        <v>2.38</v>
      </c>
      <c r="AA584" s="21">
        <v>26.46</v>
      </c>
      <c r="AB584" s="21">
        <v>3242.54</v>
      </c>
      <c r="AC584" s="21">
        <v>936.76</v>
      </c>
      <c r="AD584" s="21">
        <v>0.97</v>
      </c>
      <c r="AE584" s="21">
        <v>0.12</v>
      </c>
      <c r="AF584" s="21">
        <v>0.15</v>
      </c>
      <c r="AG584" s="21">
        <v>6.61</v>
      </c>
      <c r="AH584" s="21">
        <v>16.38</v>
      </c>
      <c r="AI584" s="21">
        <v>4.3</v>
      </c>
      <c r="AJ584" s="21">
        <v>0</v>
      </c>
      <c r="AK584" s="21">
        <v>59.82</v>
      </c>
      <c r="AL584" s="21">
        <v>68.069999999999993</v>
      </c>
      <c r="AM584" s="21">
        <v>95.48</v>
      </c>
      <c r="AN584" s="21">
        <v>87.17</v>
      </c>
      <c r="AO584" s="21">
        <v>18.059999999999999</v>
      </c>
      <c r="AP584" s="21">
        <v>64.290000000000006</v>
      </c>
      <c r="AQ584" s="21">
        <v>25.54</v>
      </c>
      <c r="AR584" s="21">
        <v>68.83</v>
      </c>
      <c r="AS584" s="21">
        <v>86.25</v>
      </c>
      <c r="AT584" s="21">
        <v>188.05</v>
      </c>
      <c r="AU584" s="21">
        <v>147.61000000000001</v>
      </c>
      <c r="AV584" s="21">
        <v>26.68</v>
      </c>
      <c r="AW584" s="21">
        <v>65.69</v>
      </c>
      <c r="AX584" s="21">
        <v>386.15</v>
      </c>
      <c r="AY584" s="21">
        <v>0</v>
      </c>
      <c r="AZ584" s="21">
        <v>72.61</v>
      </c>
      <c r="BA584" s="21">
        <v>58.87</v>
      </c>
      <c r="BB584" s="21">
        <v>45.77</v>
      </c>
      <c r="BC584" s="21">
        <v>23.07</v>
      </c>
      <c r="BD584" s="21">
        <v>0</v>
      </c>
      <c r="BE584" s="21">
        <v>0</v>
      </c>
      <c r="BF584" s="21">
        <v>0</v>
      </c>
      <c r="BG584" s="21">
        <v>0</v>
      </c>
      <c r="BH584" s="21">
        <v>0</v>
      </c>
      <c r="BI584" s="21">
        <v>0</v>
      </c>
      <c r="BJ584" s="21">
        <v>0</v>
      </c>
      <c r="BK584" s="21">
        <v>0.06</v>
      </c>
      <c r="BL584" s="21">
        <v>0</v>
      </c>
      <c r="BM584" s="21">
        <v>0.01</v>
      </c>
      <c r="BN584" s="21">
        <v>0</v>
      </c>
      <c r="BO584" s="21">
        <v>0</v>
      </c>
      <c r="BP584" s="21">
        <v>0</v>
      </c>
      <c r="BQ584" s="21">
        <v>0</v>
      </c>
      <c r="BR584" s="21">
        <v>0</v>
      </c>
      <c r="BS584" s="21">
        <v>0.13</v>
      </c>
      <c r="BT584" s="21">
        <v>0</v>
      </c>
      <c r="BU584" s="21">
        <v>0</v>
      </c>
      <c r="BV584" s="21">
        <v>0.11</v>
      </c>
      <c r="BW584" s="21">
        <v>0</v>
      </c>
      <c r="BX584" s="21">
        <v>0</v>
      </c>
      <c r="BY584" s="21">
        <v>0</v>
      </c>
      <c r="BZ584" s="21">
        <v>0</v>
      </c>
      <c r="CA584" s="21">
        <v>0</v>
      </c>
      <c r="CB584" s="21">
        <v>240.18</v>
      </c>
      <c r="CC584" s="23"/>
      <c r="CE584" s="21">
        <v>566.88</v>
      </c>
      <c r="CG584" s="21">
        <v>0</v>
      </c>
      <c r="CH584" s="21">
        <v>0</v>
      </c>
      <c r="CI584" s="21">
        <v>0</v>
      </c>
      <c r="CJ584" s="21">
        <v>0</v>
      </c>
      <c r="CK584" s="21">
        <v>0</v>
      </c>
      <c r="CL584" s="21">
        <v>0</v>
      </c>
      <c r="CM584" s="21">
        <v>0</v>
      </c>
      <c r="CN584" s="21">
        <v>0</v>
      </c>
      <c r="CO584" s="21">
        <v>0</v>
      </c>
      <c r="CP584" s="21">
        <v>0</v>
      </c>
      <c r="CQ584" s="21">
        <v>1.46</v>
      </c>
    </row>
    <row r="585" spans="1:95" s="21" customFormat="1" ht="15" x14ac:dyDescent="0.25">
      <c r="A585" s="21" t="s">
        <v>108</v>
      </c>
      <c r="B585" s="22" t="s">
        <v>171</v>
      </c>
      <c r="C585" s="23" t="str">
        <f>"200"</f>
        <v>200</v>
      </c>
      <c r="D585" s="23">
        <v>0.44</v>
      </c>
      <c r="E585" s="23">
        <v>0</v>
      </c>
      <c r="F585" s="23">
        <v>0.1</v>
      </c>
      <c r="G585" s="23">
        <v>0.11</v>
      </c>
      <c r="H585" s="23">
        <v>9.67</v>
      </c>
      <c r="I585" s="23">
        <v>39.970020000000005</v>
      </c>
      <c r="J585" s="21">
        <v>0</v>
      </c>
      <c r="K585" s="21">
        <v>0</v>
      </c>
      <c r="L585" s="21">
        <v>0</v>
      </c>
      <c r="M585" s="21">
        <v>0</v>
      </c>
      <c r="N585" s="21">
        <v>9.35</v>
      </c>
      <c r="O585" s="21">
        <v>0</v>
      </c>
      <c r="P585" s="21">
        <v>0.33</v>
      </c>
      <c r="Q585" s="21">
        <v>0</v>
      </c>
      <c r="R585" s="21">
        <v>0</v>
      </c>
      <c r="S585" s="21">
        <v>0.4</v>
      </c>
      <c r="T585" s="21">
        <v>0.16</v>
      </c>
      <c r="U585" s="21">
        <v>0.87</v>
      </c>
      <c r="V585" s="21">
        <v>10.3</v>
      </c>
      <c r="W585" s="21">
        <v>2.73</v>
      </c>
      <c r="X585" s="21">
        <v>0.73</v>
      </c>
      <c r="Y585" s="21">
        <v>1.34</v>
      </c>
      <c r="Z585" s="21">
        <v>0.06</v>
      </c>
      <c r="AA585" s="21">
        <v>0</v>
      </c>
      <c r="AB585" s="21">
        <v>0.56000000000000005</v>
      </c>
      <c r="AC585" s="21">
        <v>0.14000000000000001</v>
      </c>
      <c r="AD585" s="21">
        <v>0.01</v>
      </c>
      <c r="AE585" s="21">
        <v>0</v>
      </c>
      <c r="AF585" s="21">
        <v>0</v>
      </c>
      <c r="AG585" s="21">
        <v>0.01</v>
      </c>
      <c r="AH585" s="21">
        <v>0.01</v>
      </c>
      <c r="AI585" s="21">
        <v>1.1200000000000001</v>
      </c>
      <c r="AJ585" s="21">
        <v>0</v>
      </c>
      <c r="AK585" s="21">
        <v>0</v>
      </c>
      <c r="AL585" s="21">
        <v>0</v>
      </c>
      <c r="AM585" s="21">
        <v>0</v>
      </c>
      <c r="AN585" s="21">
        <v>0</v>
      </c>
      <c r="AO585" s="21">
        <v>0</v>
      </c>
      <c r="AP585" s="21">
        <v>0</v>
      </c>
      <c r="AQ585" s="21">
        <v>0</v>
      </c>
      <c r="AR585" s="21">
        <v>0</v>
      </c>
      <c r="AS585" s="21">
        <v>0</v>
      </c>
      <c r="AT585" s="21">
        <v>0</v>
      </c>
      <c r="AU585" s="21">
        <v>0</v>
      </c>
      <c r="AV585" s="21">
        <v>0</v>
      </c>
      <c r="AW585" s="21">
        <v>0</v>
      </c>
      <c r="AX585" s="21">
        <v>0</v>
      </c>
      <c r="AY585" s="21">
        <v>0</v>
      </c>
      <c r="AZ585" s="21">
        <v>0</v>
      </c>
      <c r="BA585" s="21">
        <v>0</v>
      </c>
      <c r="BB585" s="21">
        <v>0</v>
      </c>
      <c r="BC585" s="21">
        <v>0</v>
      </c>
      <c r="BD585" s="21">
        <v>0</v>
      </c>
      <c r="BE585" s="21">
        <v>0</v>
      </c>
      <c r="BF585" s="21">
        <v>0</v>
      </c>
      <c r="BG585" s="21">
        <v>0</v>
      </c>
      <c r="BH585" s="21">
        <v>0</v>
      </c>
      <c r="BI585" s="21">
        <v>0</v>
      </c>
      <c r="BJ585" s="21">
        <v>0</v>
      </c>
      <c r="BK585" s="21">
        <v>0</v>
      </c>
      <c r="BL585" s="21">
        <v>0</v>
      </c>
      <c r="BM585" s="21">
        <v>0</v>
      </c>
      <c r="BN585" s="21">
        <v>0</v>
      </c>
      <c r="BO585" s="21">
        <v>0</v>
      </c>
      <c r="BP585" s="21">
        <v>0</v>
      </c>
      <c r="BQ585" s="21">
        <v>0</v>
      </c>
      <c r="BR585" s="21">
        <v>0</v>
      </c>
      <c r="BS585" s="21">
        <v>0</v>
      </c>
      <c r="BT585" s="21">
        <v>0</v>
      </c>
      <c r="BU585" s="21">
        <v>0</v>
      </c>
      <c r="BV585" s="21">
        <v>0</v>
      </c>
      <c r="BW585" s="21">
        <v>0</v>
      </c>
      <c r="BX585" s="21">
        <v>0</v>
      </c>
      <c r="BY585" s="21">
        <v>0</v>
      </c>
      <c r="BZ585" s="21">
        <v>0</v>
      </c>
      <c r="CA585" s="21">
        <v>0</v>
      </c>
      <c r="CB585" s="21">
        <v>189.33</v>
      </c>
      <c r="CC585" s="23"/>
      <c r="CE585" s="21">
        <v>0.09</v>
      </c>
      <c r="CG585" s="21">
        <v>0</v>
      </c>
      <c r="CH585" s="21">
        <v>0</v>
      </c>
      <c r="CI585" s="21">
        <v>0</v>
      </c>
      <c r="CJ585" s="21">
        <v>0</v>
      </c>
      <c r="CK585" s="21">
        <v>0</v>
      </c>
      <c r="CL585" s="21">
        <v>0</v>
      </c>
      <c r="CM585" s="21">
        <v>0</v>
      </c>
      <c r="CN585" s="21">
        <v>0</v>
      </c>
      <c r="CO585" s="21">
        <v>0</v>
      </c>
      <c r="CP585" s="21">
        <v>8</v>
      </c>
      <c r="CQ585" s="21">
        <v>0</v>
      </c>
    </row>
    <row r="586" spans="1:95" s="21" customFormat="1" ht="15" x14ac:dyDescent="0.25">
      <c r="A586" s="21" t="s">
        <v>104</v>
      </c>
      <c r="B586" s="22" t="s">
        <v>130</v>
      </c>
      <c r="C586" s="23" t="str">
        <f>"30"</f>
        <v>30</v>
      </c>
      <c r="D586" s="23">
        <v>0.84</v>
      </c>
      <c r="E586" s="23">
        <v>0</v>
      </c>
      <c r="F586" s="23">
        <v>0.05</v>
      </c>
      <c r="G586" s="23">
        <v>0</v>
      </c>
      <c r="H586" s="23">
        <v>11.05</v>
      </c>
      <c r="I586" s="23">
        <v>48.309599999999996</v>
      </c>
      <c r="J586" s="21">
        <v>0.06</v>
      </c>
      <c r="K586" s="21">
        <v>0</v>
      </c>
      <c r="L586" s="21">
        <v>0</v>
      </c>
      <c r="M586" s="21">
        <v>0</v>
      </c>
      <c r="N586" s="21">
        <v>0.19</v>
      </c>
      <c r="O586" s="21">
        <v>10.38</v>
      </c>
      <c r="P586" s="21">
        <v>0.48</v>
      </c>
      <c r="Q586" s="21">
        <v>0</v>
      </c>
      <c r="R586" s="21">
        <v>0</v>
      </c>
      <c r="S586" s="21">
        <v>0.09</v>
      </c>
      <c r="T586" s="21">
        <v>0.51</v>
      </c>
      <c r="U586" s="21">
        <v>149.69999999999999</v>
      </c>
      <c r="V586" s="21">
        <v>27.9</v>
      </c>
      <c r="W586" s="21">
        <v>6</v>
      </c>
      <c r="X586" s="21">
        <v>4.2</v>
      </c>
      <c r="Y586" s="21">
        <v>19.5</v>
      </c>
      <c r="Z586" s="21">
        <v>0.33</v>
      </c>
      <c r="AA586" s="21">
        <v>0</v>
      </c>
      <c r="AB586" s="21">
        <v>0</v>
      </c>
      <c r="AC586" s="21">
        <v>0</v>
      </c>
      <c r="AD586" s="21">
        <v>0.33</v>
      </c>
      <c r="AE586" s="21">
        <v>0.03</v>
      </c>
      <c r="AF586" s="21">
        <v>0.01</v>
      </c>
      <c r="AG586" s="21">
        <v>0.27</v>
      </c>
      <c r="AH586" s="21">
        <v>0.66</v>
      </c>
      <c r="AI586" s="21">
        <v>0</v>
      </c>
      <c r="AJ586" s="21">
        <v>0</v>
      </c>
      <c r="AK586" s="21">
        <v>104.4</v>
      </c>
      <c r="AL586" s="21">
        <v>95.4</v>
      </c>
      <c r="AM586" s="21">
        <v>178.2</v>
      </c>
      <c r="AN586" s="21">
        <v>56.7</v>
      </c>
      <c r="AO586" s="21">
        <v>34.200000000000003</v>
      </c>
      <c r="AP586" s="21">
        <v>69.3</v>
      </c>
      <c r="AQ586" s="21">
        <v>22.2</v>
      </c>
      <c r="AR586" s="21">
        <v>110.4</v>
      </c>
      <c r="AS586" s="21">
        <v>72.900000000000006</v>
      </c>
      <c r="AT586" s="21">
        <v>88.5</v>
      </c>
      <c r="AU586" s="21">
        <v>75.599999999999994</v>
      </c>
      <c r="AV586" s="21">
        <v>44.4</v>
      </c>
      <c r="AW586" s="21">
        <v>77.400000000000006</v>
      </c>
      <c r="AX586" s="21">
        <v>676.2</v>
      </c>
      <c r="AY586" s="21">
        <v>0</v>
      </c>
      <c r="AZ586" s="21">
        <v>212.7</v>
      </c>
      <c r="BA586" s="21">
        <v>110.4</v>
      </c>
      <c r="BB586" s="21">
        <v>56.1</v>
      </c>
      <c r="BC586" s="21">
        <v>44.1</v>
      </c>
      <c r="BD586" s="21">
        <v>0</v>
      </c>
      <c r="BE586" s="21">
        <v>0</v>
      </c>
      <c r="BF586" s="21">
        <v>0</v>
      </c>
      <c r="BG586" s="21">
        <v>0</v>
      </c>
      <c r="BH586" s="21">
        <v>0</v>
      </c>
      <c r="BI586" s="21">
        <v>0.03</v>
      </c>
      <c r="BJ586" s="21">
        <v>0</v>
      </c>
      <c r="BK586" s="21">
        <v>0</v>
      </c>
      <c r="BL586" s="21">
        <v>0</v>
      </c>
      <c r="BM586" s="21">
        <v>0</v>
      </c>
      <c r="BN586" s="21">
        <v>0.03</v>
      </c>
      <c r="BO586" s="21">
        <v>0</v>
      </c>
      <c r="BP586" s="21">
        <v>0</v>
      </c>
      <c r="BQ586" s="21">
        <v>0</v>
      </c>
      <c r="BR586" s="21">
        <v>0</v>
      </c>
      <c r="BS586" s="21">
        <v>0.02</v>
      </c>
      <c r="BT586" s="21">
        <v>0</v>
      </c>
      <c r="BU586" s="21">
        <v>0</v>
      </c>
      <c r="BV586" s="21">
        <v>0.11</v>
      </c>
      <c r="BW586" s="21">
        <v>0.01</v>
      </c>
      <c r="BX586" s="21">
        <v>0</v>
      </c>
      <c r="BY586" s="21">
        <v>0</v>
      </c>
      <c r="BZ586" s="21">
        <v>0</v>
      </c>
      <c r="CA586" s="21">
        <v>0</v>
      </c>
      <c r="CB586" s="21">
        <v>11.34</v>
      </c>
      <c r="CC586" s="23"/>
      <c r="CE586" s="21">
        <v>0</v>
      </c>
      <c r="CG586" s="21">
        <v>0</v>
      </c>
      <c r="CH586" s="21">
        <v>0</v>
      </c>
      <c r="CI586" s="21">
        <v>0</v>
      </c>
      <c r="CJ586" s="21">
        <v>0</v>
      </c>
      <c r="CK586" s="21">
        <v>0</v>
      </c>
      <c r="CL586" s="21">
        <v>0</v>
      </c>
      <c r="CM586" s="21">
        <v>0</v>
      </c>
      <c r="CN586" s="21">
        <v>0</v>
      </c>
      <c r="CO586" s="21">
        <v>0</v>
      </c>
      <c r="CP586" s="21">
        <v>0</v>
      </c>
      <c r="CQ586" s="21">
        <v>0</v>
      </c>
    </row>
    <row r="587" spans="1:95" s="21" customFormat="1" ht="15" x14ac:dyDescent="0.25">
      <c r="A587" s="21" t="s">
        <v>109</v>
      </c>
      <c r="B587" s="22" t="s">
        <v>131</v>
      </c>
      <c r="C587" s="23" t="str">
        <f>"30"</f>
        <v>30</v>
      </c>
      <c r="D587" s="23">
        <v>0.38</v>
      </c>
      <c r="E587" s="23">
        <v>0</v>
      </c>
      <c r="F587" s="23">
        <v>0.19</v>
      </c>
      <c r="G587" s="23">
        <v>0</v>
      </c>
      <c r="H587" s="23">
        <v>5.61</v>
      </c>
      <c r="I587" s="23">
        <v>26.560499999999998</v>
      </c>
      <c r="J587" s="21">
        <v>0.06</v>
      </c>
      <c r="K587" s="21">
        <v>0</v>
      </c>
      <c r="L587" s="21">
        <v>0</v>
      </c>
      <c r="M587" s="21">
        <v>0</v>
      </c>
      <c r="N587" s="21">
        <v>0.14000000000000001</v>
      </c>
      <c r="O587" s="21">
        <v>5.22</v>
      </c>
      <c r="P587" s="21">
        <v>0.24</v>
      </c>
      <c r="Q587" s="21">
        <v>0</v>
      </c>
      <c r="R587" s="21">
        <v>0</v>
      </c>
      <c r="S587" s="21">
        <v>0.3</v>
      </c>
      <c r="T587" s="21">
        <v>0</v>
      </c>
      <c r="U587" s="21">
        <v>183</v>
      </c>
      <c r="V587" s="21">
        <v>73.5</v>
      </c>
      <c r="W587" s="21">
        <v>10.5</v>
      </c>
      <c r="X587" s="21">
        <v>14.1</v>
      </c>
      <c r="Y587" s="21">
        <v>47.4</v>
      </c>
      <c r="Z587" s="21">
        <v>1.17</v>
      </c>
      <c r="AA587" s="21">
        <v>0</v>
      </c>
      <c r="AB587" s="21">
        <v>1.5</v>
      </c>
      <c r="AC587" s="21">
        <v>0.3</v>
      </c>
      <c r="AD587" s="21">
        <v>0.42</v>
      </c>
      <c r="AE587" s="21">
        <v>0.05</v>
      </c>
      <c r="AF587" s="21">
        <v>0.02</v>
      </c>
      <c r="AG587" s="21">
        <v>0.21</v>
      </c>
      <c r="AH587" s="21">
        <v>0.6</v>
      </c>
      <c r="AI587" s="21">
        <v>0</v>
      </c>
      <c r="AJ587" s="21">
        <v>0</v>
      </c>
      <c r="AK587" s="21">
        <v>96.6</v>
      </c>
      <c r="AL587" s="21">
        <v>74.400000000000006</v>
      </c>
      <c r="AM587" s="21">
        <v>128.1</v>
      </c>
      <c r="AN587" s="21">
        <v>66.900000000000006</v>
      </c>
      <c r="AO587" s="21">
        <v>27.9</v>
      </c>
      <c r="AP587" s="21">
        <v>59.4</v>
      </c>
      <c r="AQ587" s="21">
        <v>24</v>
      </c>
      <c r="AR587" s="21">
        <v>111.3</v>
      </c>
      <c r="AS587" s="21">
        <v>89.1</v>
      </c>
      <c r="AT587" s="21">
        <v>87.3</v>
      </c>
      <c r="AU587" s="21">
        <v>139.19999999999999</v>
      </c>
      <c r="AV587" s="21">
        <v>37.200000000000003</v>
      </c>
      <c r="AW587" s="21">
        <v>93</v>
      </c>
      <c r="AX587" s="21">
        <v>458.7</v>
      </c>
      <c r="AY587" s="21">
        <v>0</v>
      </c>
      <c r="AZ587" s="21">
        <v>157.80000000000001</v>
      </c>
      <c r="BA587" s="21">
        <v>87.3</v>
      </c>
      <c r="BB587" s="21">
        <v>54</v>
      </c>
      <c r="BC587" s="21">
        <v>39</v>
      </c>
      <c r="BD587" s="21">
        <v>0</v>
      </c>
      <c r="BE587" s="21">
        <v>0</v>
      </c>
      <c r="BF587" s="21">
        <v>0</v>
      </c>
      <c r="BG587" s="21">
        <v>0</v>
      </c>
      <c r="BH587" s="21">
        <v>0</v>
      </c>
      <c r="BI587" s="21">
        <v>0</v>
      </c>
      <c r="BJ587" s="21">
        <v>0</v>
      </c>
      <c r="BK587" s="21">
        <v>0.04</v>
      </c>
      <c r="BL587" s="21">
        <v>0</v>
      </c>
      <c r="BM587" s="21">
        <v>0</v>
      </c>
      <c r="BN587" s="21">
        <v>0.01</v>
      </c>
      <c r="BO587" s="21">
        <v>0</v>
      </c>
      <c r="BP587" s="21">
        <v>0</v>
      </c>
      <c r="BQ587" s="21">
        <v>0</v>
      </c>
      <c r="BR587" s="21">
        <v>0</v>
      </c>
      <c r="BS587" s="21">
        <v>0.03</v>
      </c>
      <c r="BT587" s="21">
        <v>0</v>
      </c>
      <c r="BU587" s="21">
        <v>0</v>
      </c>
      <c r="BV587" s="21">
        <v>0.14000000000000001</v>
      </c>
      <c r="BW587" s="21">
        <v>0.02</v>
      </c>
      <c r="BX587" s="21">
        <v>0</v>
      </c>
      <c r="BY587" s="21">
        <v>0</v>
      </c>
      <c r="BZ587" s="21">
        <v>0</v>
      </c>
      <c r="CA587" s="21">
        <v>0</v>
      </c>
      <c r="CB587" s="21">
        <v>14.1</v>
      </c>
      <c r="CC587" s="23"/>
      <c r="CE587" s="21">
        <v>0.25</v>
      </c>
      <c r="CG587" s="21">
        <v>0</v>
      </c>
      <c r="CH587" s="21">
        <v>0</v>
      </c>
      <c r="CI587" s="21">
        <v>0</v>
      </c>
      <c r="CJ587" s="21">
        <v>0</v>
      </c>
      <c r="CK587" s="21">
        <v>0</v>
      </c>
      <c r="CL587" s="21">
        <v>0</v>
      </c>
      <c r="CM587" s="21">
        <v>0</v>
      </c>
      <c r="CN587" s="21">
        <v>0</v>
      </c>
      <c r="CO587" s="21">
        <v>0</v>
      </c>
      <c r="CP587" s="21">
        <v>0</v>
      </c>
      <c r="CQ587" s="21">
        <v>0</v>
      </c>
    </row>
    <row r="588" spans="1:95" s="21" customFormat="1" ht="15" x14ac:dyDescent="0.25">
      <c r="A588" s="18" t="s">
        <v>114</v>
      </c>
      <c r="B588" s="22" t="s">
        <v>128</v>
      </c>
      <c r="C588" s="23" t="str">
        <f>"150"</f>
        <v>150</v>
      </c>
      <c r="D588" s="23">
        <v>4.26</v>
      </c>
      <c r="E588" s="23">
        <v>4.26</v>
      </c>
      <c r="F588" s="23">
        <v>4.7</v>
      </c>
      <c r="G588" s="23">
        <v>0</v>
      </c>
      <c r="H588" s="23">
        <v>5.88</v>
      </c>
      <c r="I588" s="23">
        <v>85.700999999999993</v>
      </c>
      <c r="J588" s="21">
        <v>3</v>
      </c>
      <c r="K588" s="21">
        <v>0</v>
      </c>
      <c r="L588" s="21">
        <v>3</v>
      </c>
      <c r="M588" s="21">
        <v>0</v>
      </c>
      <c r="N588" s="21">
        <v>5.88</v>
      </c>
      <c r="O588" s="21">
        <v>0</v>
      </c>
      <c r="P588" s="21">
        <v>0</v>
      </c>
      <c r="Q588" s="21">
        <v>0</v>
      </c>
      <c r="R588" s="21">
        <v>0</v>
      </c>
      <c r="S588" s="21">
        <v>1.32</v>
      </c>
      <c r="T588" s="21">
        <v>1.03</v>
      </c>
      <c r="U588" s="21">
        <v>0</v>
      </c>
      <c r="V588" s="21">
        <v>214.62</v>
      </c>
      <c r="W588" s="21">
        <v>176.4</v>
      </c>
      <c r="X588" s="21">
        <v>20.58</v>
      </c>
      <c r="Y588" s="21">
        <v>139.65</v>
      </c>
      <c r="Z588" s="21">
        <v>0.15</v>
      </c>
      <c r="AA588" s="21">
        <v>29.4</v>
      </c>
      <c r="AB588" s="21">
        <v>14.7</v>
      </c>
      <c r="AC588" s="21">
        <v>33</v>
      </c>
      <c r="AD588" s="21">
        <v>0</v>
      </c>
      <c r="AE588" s="21">
        <v>0.04</v>
      </c>
      <c r="AF588" s="21">
        <v>0.25</v>
      </c>
      <c r="AG588" s="21">
        <v>0.15</v>
      </c>
      <c r="AH588" s="21">
        <v>1.2</v>
      </c>
      <c r="AI588" s="21">
        <v>1.03</v>
      </c>
      <c r="AJ588" s="21">
        <v>0</v>
      </c>
      <c r="AK588" s="21">
        <v>198.45</v>
      </c>
      <c r="AL588" s="21">
        <v>235.2</v>
      </c>
      <c r="AM588" s="21">
        <v>407.19</v>
      </c>
      <c r="AN588" s="21">
        <v>352.8</v>
      </c>
      <c r="AO588" s="21">
        <v>104.37</v>
      </c>
      <c r="AP588" s="21">
        <v>161.69999999999999</v>
      </c>
      <c r="AQ588" s="21">
        <v>63.21</v>
      </c>
      <c r="AR588" s="21">
        <v>207.27</v>
      </c>
      <c r="AS588" s="21">
        <v>155.82</v>
      </c>
      <c r="AT588" s="21">
        <v>154.35</v>
      </c>
      <c r="AU588" s="21">
        <v>317.52</v>
      </c>
      <c r="AV588" s="21">
        <v>114.66</v>
      </c>
      <c r="AW588" s="21">
        <v>67.62</v>
      </c>
      <c r="AX588" s="21">
        <v>743.82</v>
      </c>
      <c r="AY588" s="21">
        <v>0</v>
      </c>
      <c r="AZ588" s="21">
        <v>399.84</v>
      </c>
      <c r="BA588" s="21">
        <v>271.95</v>
      </c>
      <c r="BB588" s="21">
        <v>227.85</v>
      </c>
      <c r="BC588" s="21">
        <v>29.4</v>
      </c>
      <c r="BD588" s="21">
        <v>0.15</v>
      </c>
      <c r="BE588" s="21">
        <v>0.1</v>
      </c>
      <c r="BF588" s="21">
        <v>0.06</v>
      </c>
      <c r="BG588" s="21">
        <v>0.12</v>
      </c>
      <c r="BH588" s="21">
        <v>0.13</v>
      </c>
      <c r="BI588" s="21">
        <v>0.66</v>
      </c>
      <c r="BJ588" s="21">
        <v>0.04</v>
      </c>
      <c r="BK588" s="21">
        <v>0.82</v>
      </c>
      <c r="BL588" s="21">
        <v>0.03</v>
      </c>
      <c r="BM588" s="21">
        <v>0.46</v>
      </c>
      <c r="BN588" s="21">
        <v>0.06</v>
      </c>
      <c r="BO588" s="21">
        <v>0</v>
      </c>
      <c r="BP588" s="21">
        <v>0</v>
      </c>
      <c r="BQ588" s="21">
        <v>0</v>
      </c>
      <c r="BR588" s="21">
        <v>0.12</v>
      </c>
      <c r="BS588" s="21">
        <v>1.01</v>
      </c>
      <c r="BT588" s="21">
        <v>0.01</v>
      </c>
      <c r="BU588" s="21">
        <v>0</v>
      </c>
      <c r="BV588" s="21">
        <v>0.03</v>
      </c>
      <c r="BW588" s="21">
        <v>0.04</v>
      </c>
      <c r="BX588" s="21">
        <v>0.12</v>
      </c>
      <c r="BY588" s="21">
        <v>0</v>
      </c>
      <c r="BZ588" s="21">
        <v>0</v>
      </c>
      <c r="CA588" s="21">
        <v>0</v>
      </c>
      <c r="CB588" s="21">
        <v>132.44999999999999</v>
      </c>
      <c r="CC588" s="23"/>
      <c r="CE588" s="21">
        <v>31.85</v>
      </c>
      <c r="CG588" s="21">
        <v>0</v>
      </c>
      <c r="CH588" s="21">
        <v>0</v>
      </c>
      <c r="CI588" s="21">
        <v>0</v>
      </c>
      <c r="CJ588" s="21">
        <v>0</v>
      </c>
      <c r="CK588" s="21">
        <v>0</v>
      </c>
      <c r="CL588" s="21">
        <v>0</v>
      </c>
      <c r="CM588" s="21">
        <v>0</v>
      </c>
      <c r="CN588" s="21">
        <v>0</v>
      </c>
      <c r="CO588" s="21">
        <v>0</v>
      </c>
      <c r="CP588" s="21">
        <v>0</v>
      </c>
      <c r="CQ588" s="21">
        <v>0</v>
      </c>
    </row>
    <row r="589" spans="1:95" s="18" customFormat="1" ht="15" x14ac:dyDescent="0.25">
      <c r="B589" s="19" t="s">
        <v>137</v>
      </c>
      <c r="C589" s="20" t="str">
        <f>"100"</f>
        <v>100</v>
      </c>
      <c r="D589" s="20">
        <v>0.36</v>
      </c>
      <c r="E589" s="20">
        <v>0</v>
      </c>
      <c r="F589" s="20">
        <v>0.3</v>
      </c>
      <c r="G589" s="20">
        <v>0.3</v>
      </c>
      <c r="H589" s="20">
        <v>11.6</v>
      </c>
      <c r="I589" s="20">
        <v>47.62</v>
      </c>
      <c r="J589" s="18">
        <v>0.1</v>
      </c>
      <c r="K589" s="18">
        <v>0</v>
      </c>
      <c r="L589" s="18">
        <v>0</v>
      </c>
      <c r="M589" s="18">
        <v>0</v>
      </c>
      <c r="N589" s="18">
        <v>9</v>
      </c>
      <c r="O589" s="18">
        <v>0.8</v>
      </c>
      <c r="P589" s="18">
        <v>1.8</v>
      </c>
      <c r="Q589" s="18">
        <v>0</v>
      </c>
      <c r="R589" s="18">
        <v>0</v>
      </c>
      <c r="S589" s="18">
        <v>0.8</v>
      </c>
      <c r="T589" s="18">
        <v>0.5</v>
      </c>
      <c r="U589" s="18">
        <v>15.6</v>
      </c>
      <c r="V589" s="18">
        <v>152.9</v>
      </c>
      <c r="W589" s="18">
        <v>12.8</v>
      </c>
      <c r="X589" s="18">
        <v>6.75</v>
      </c>
      <c r="Y589" s="18">
        <v>7.7</v>
      </c>
      <c r="Z589" s="18">
        <v>1.76</v>
      </c>
      <c r="AA589" s="18">
        <v>0</v>
      </c>
      <c r="AB589" s="18">
        <v>30</v>
      </c>
      <c r="AC589" s="18">
        <v>5</v>
      </c>
      <c r="AD589" s="18">
        <v>0.2</v>
      </c>
      <c r="AE589" s="18">
        <v>0.02</v>
      </c>
      <c r="AF589" s="18">
        <v>0.01</v>
      </c>
      <c r="AG589" s="18">
        <v>0.24</v>
      </c>
      <c r="AH589" s="18">
        <v>0.4</v>
      </c>
      <c r="AI589" s="18">
        <v>3</v>
      </c>
      <c r="AJ589" s="18">
        <v>0</v>
      </c>
      <c r="AK589" s="18">
        <v>10.8</v>
      </c>
      <c r="AL589" s="18">
        <v>11.7</v>
      </c>
      <c r="AM589" s="18">
        <v>17.100000000000001</v>
      </c>
      <c r="AN589" s="18">
        <v>16.2</v>
      </c>
      <c r="AO589" s="18">
        <v>2.7</v>
      </c>
      <c r="AP589" s="18">
        <v>9.9</v>
      </c>
      <c r="AQ589" s="18">
        <v>2.7</v>
      </c>
      <c r="AR589" s="18">
        <v>8.1</v>
      </c>
      <c r="AS589" s="18">
        <v>15.3</v>
      </c>
      <c r="AT589" s="18">
        <v>9</v>
      </c>
      <c r="AU589" s="18">
        <v>70.2</v>
      </c>
      <c r="AV589" s="18">
        <v>6.3</v>
      </c>
      <c r="AW589" s="18">
        <v>12.6</v>
      </c>
      <c r="AX589" s="18">
        <v>37.799999999999997</v>
      </c>
      <c r="AY589" s="18">
        <v>0</v>
      </c>
      <c r="AZ589" s="18">
        <v>11.7</v>
      </c>
      <c r="BA589" s="18">
        <v>14.4</v>
      </c>
      <c r="BB589" s="18">
        <v>5.4</v>
      </c>
      <c r="BC589" s="18">
        <v>4.5</v>
      </c>
      <c r="BD589" s="18">
        <v>0</v>
      </c>
      <c r="BE589" s="18">
        <v>0</v>
      </c>
      <c r="BF589" s="18">
        <v>0</v>
      </c>
      <c r="BG589" s="18">
        <v>0</v>
      </c>
      <c r="BH589" s="18">
        <v>0</v>
      </c>
      <c r="BI589" s="18">
        <v>0</v>
      </c>
      <c r="BJ589" s="18">
        <v>0</v>
      </c>
      <c r="BK589" s="18">
        <v>0</v>
      </c>
      <c r="BL589" s="18">
        <v>0</v>
      </c>
      <c r="BM589" s="18">
        <v>0</v>
      </c>
      <c r="BN589" s="18">
        <v>0</v>
      </c>
      <c r="BO589" s="18">
        <v>0</v>
      </c>
      <c r="BP589" s="18">
        <v>0</v>
      </c>
      <c r="BQ589" s="18">
        <v>0</v>
      </c>
      <c r="BR589" s="18">
        <v>0</v>
      </c>
      <c r="BS589" s="18">
        <v>0</v>
      </c>
      <c r="BT589" s="18">
        <v>0</v>
      </c>
      <c r="BU589" s="18">
        <v>0</v>
      </c>
      <c r="BV589" s="18">
        <v>0</v>
      </c>
      <c r="BW589" s="18">
        <v>0</v>
      </c>
      <c r="BX589" s="18">
        <v>0</v>
      </c>
      <c r="BY589" s="18">
        <v>0</v>
      </c>
      <c r="BZ589" s="18">
        <v>0</v>
      </c>
      <c r="CA589" s="18">
        <v>0</v>
      </c>
      <c r="CB589" s="18">
        <v>86.3</v>
      </c>
      <c r="CC589" s="20"/>
      <c r="CE589" s="18">
        <v>5</v>
      </c>
      <c r="CG589" s="18">
        <v>0</v>
      </c>
      <c r="CH589" s="18">
        <v>0</v>
      </c>
      <c r="CI589" s="18">
        <v>0</v>
      </c>
      <c r="CJ589" s="18">
        <v>0</v>
      </c>
      <c r="CK589" s="18">
        <v>0</v>
      </c>
      <c r="CL589" s="18">
        <v>0</v>
      </c>
      <c r="CM589" s="18">
        <v>0</v>
      </c>
      <c r="CN589" s="18">
        <v>0</v>
      </c>
      <c r="CO589" s="18">
        <v>0</v>
      </c>
      <c r="CP589" s="18">
        <v>0</v>
      </c>
      <c r="CQ589" s="18">
        <v>0</v>
      </c>
    </row>
    <row r="590" spans="1:95" s="26" customFormat="1" ht="15" x14ac:dyDescent="0.25">
      <c r="A590" s="5"/>
      <c r="B590" s="24" t="s">
        <v>96</v>
      </c>
      <c r="C590" s="25"/>
      <c r="D590" s="25">
        <v>26.22</v>
      </c>
      <c r="E590" s="25">
        <v>17.579999999999998</v>
      </c>
      <c r="F590" s="25">
        <v>23.53</v>
      </c>
      <c r="G590" s="25">
        <v>0.45</v>
      </c>
      <c r="H590" s="25">
        <v>71.94</v>
      </c>
      <c r="I590" s="25">
        <v>589.98</v>
      </c>
      <c r="J590" s="26">
        <v>9.4</v>
      </c>
      <c r="K590" s="26">
        <v>0</v>
      </c>
      <c r="L590" s="26">
        <v>4.34</v>
      </c>
      <c r="M590" s="26">
        <v>0</v>
      </c>
      <c r="N590" s="26">
        <v>30.09</v>
      </c>
      <c r="O590" s="26">
        <v>31.03</v>
      </c>
      <c r="P590" s="26">
        <v>10.81</v>
      </c>
      <c r="Q590" s="26">
        <v>0</v>
      </c>
      <c r="R590" s="26">
        <v>0</v>
      </c>
      <c r="S590" s="26">
        <v>3.38</v>
      </c>
      <c r="T590" s="26">
        <v>6.45</v>
      </c>
      <c r="U590" s="26">
        <v>772.05</v>
      </c>
      <c r="V590" s="26">
        <v>1140.1099999999999</v>
      </c>
      <c r="W590" s="26">
        <v>254.4</v>
      </c>
      <c r="X590" s="26">
        <v>93.53</v>
      </c>
      <c r="Y590" s="26">
        <v>407.93</v>
      </c>
      <c r="Z590" s="26">
        <v>5.85</v>
      </c>
      <c r="AA590" s="26">
        <v>55.86</v>
      </c>
      <c r="AB590" s="26">
        <v>3289.3</v>
      </c>
      <c r="AC590" s="26">
        <v>975.2</v>
      </c>
      <c r="AD590" s="26">
        <v>1.93</v>
      </c>
      <c r="AE590" s="26">
        <v>0.27</v>
      </c>
      <c r="AF590" s="26">
        <v>0.45</v>
      </c>
      <c r="AG590" s="26">
        <v>7.48</v>
      </c>
      <c r="AH590" s="26">
        <v>19.25</v>
      </c>
      <c r="AI590" s="26">
        <v>9.4499999999999993</v>
      </c>
      <c r="AJ590" s="26">
        <v>0</v>
      </c>
      <c r="AK590" s="26">
        <v>470.07</v>
      </c>
      <c r="AL590" s="26">
        <v>484.77</v>
      </c>
      <c r="AM590" s="26">
        <v>826.07</v>
      </c>
      <c r="AN590" s="26">
        <v>579.77</v>
      </c>
      <c r="AO590" s="26">
        <v>187.23</v>
      </c>
      <c r="AP590" s="26">
        <v>364.59</v>
      </c>
      <c r="AQ590" s="26">
        <v>137.65</v>
      </c>
      <c r="AR590" s="26">
        <v>505.9</v>
      </c>
      <c r="AS590" s="26">
        <v>419.37</v>
      </c>
      <c r="AT590" s="26">
        <v>527.20000000000005</v>
      </c>
      <c r="AU590" s="26">
        <v>750.13</v>
      </c>
      <c r="AV590" s="26">
        <v>229.24</v>
      </c>
      <c r="AW590" s="26">
        <v>316.31</v>
      </c>
      <c r="AX590" s="26">
        <v>2302.67</v>
      </c>
      <c r="AY590" s="26">
        <v>0</v>
      </c>
      <c r="AZ590" s="26">
        <v>854.65</v>
      </c>
      <c r="BA590" s="26">
        <v>542.91999999999996</v>
      </c>
      <c r="BB590" s="26">
        <v>389.12</v>
      </c>
      <c r="BC590" s="26">
        <v>140.07</v>
      </c>
      <c r="BD590" s="26">
        <v>0.15</v>
      </c>
      <c r="BE590" s="26">
        <v>0.1</v>
      </c>
      <c r="BF590" s="26">
        <v>0.06</v>
      </c>
      <c r="BG590" s="26">
        <v>0.12</v>
      </c>
      <c r="BH590" s="26">
        <v>0.13</v>
      </c>
      <c r="BI590" s="26">
        <v>0.69</v>
      </c>
      <c r="BJ590" s="26">
        <v>0.04</v>
      </c>
      <c r="BK590" s="26">
        <v>0.93</v>
      </c>
      <c r="BL590" s="26">
        <v>0.03</v>
      </c>
      <c r="BM590" s="26">
        <v>0.47</v>
      </c>
      <c r="BN590" s="26">
        <v>0.09</v>
      </c>
      <c r="BO590" s="26">
        <v>0</v>
      </c>
      <c r="BP590" s="26">
        <v>0</v>
      </c>
      <c r="BQ590" s="26">
        <v>0</v>
      </c>
      <c r="BR590" s="26">
        <v>0.13</v>
      </c>
      <c r="BS590" s="26">
        <v>1.2</v>
      </c>
      <c r="BT590" s="26">
        <v>0.01</v>
      </c>
      <c r="BU590" s="26">
        <v>0</v>
      </c>
      <c r="BV590" s="26">
        <v>0.39</v>
      </c>
      <c r="BW590" s="26">
        <v>0.08</v>
      </c>
      <c r="BX590" s="26">
        <v>0.12</v>
      </c>
      <c r="BY590" s="26">
        <v>0</v>
      </c>
      <c r="BZ590" s="26">
        <v>0</v>
      </c>
      <c r="CA590" s="26">
        <v>0</v>
      </c>
      <c r="CB590" s="26">
        <v>673.7</v>
      </c>
      <c r="CC590" s="25"/>
      <c r="CD590" s="26" t="e">
        <f>$I$43/$I$44*100</f>
        <v>#DIV/0!</v>
      </c>
      <c r="CE590" s="26">
        <v>604.07000000000005</v>
      </c>
      <c r="CG590" s="26">
        <v>0</v>
      </c>
      <c r="CH590" s="26">
        <v>0</v>
      </c>
      <c r="CI590" s="26">
        <v>0</v>
      </c>
      <c r="CJ590" s="26">
        <v>0</v>
      </c>
      <c r="CK590" s="26">
        <v>0</v>
      </c>
      <c r="CL590" s="26">
        <v>0</v>
      </c>
      <c r="CM590" s="26">
        <v>0</v>
      </c>
      <c r="CN590" s="26">
        <v>0</v>
      </c>
      <c r="CO590" s="26">
        <v>0</v>
      </c>
      <c r="CP590" s="26">
        <v>8</v>
      </c>
      <c r="CQ590" s="26">
        <v>1.46</v>
      </c>
    </row>
    <row r="591" spans="1:95" s="26" customFormat="1" ht="15" x14ac:dyDescent="0.25">
      <c r="A591" s="5"/>
      <c r="B591" s="24" t="s">
        <v>97</v>
      </c>
      <c r="C591" s="25"/>
      <c r="D591" s="25">
        <v>79.790000000000006</v>
      </c>
      <c r="E591" s="25">
        <v>35.119999999999997</v>
      </c>
      <c r="F591" s="25">
        <v>72.34</v>
      </c>
      <c r="G591" s="25">
        <v>7.47</v>
      </c>
      <c r="H591" s="25">
        <v>362.6</v>
      </c>
      <c r="I591" s="25">
        <v>2351.02</v>
      </c>
      <c r="J591" s="26">
        <v>33.369999999999997</v>
      </c>
      <c r="K591" s="26">
        <v>5.22</v>
      </c>
      <c r="L591" s="26">
        <v>7.5</v>
      </c>
      <c r="M591" s="26">
        <v>0</v>
      </c>
      <c r="N591" s="26">
        <v>148.32</v>
      </c>
      <c r="O591" s="26">
        <v>173.49</v>
      </c>
      <c r="P591" s="26">
        <v>40.78</v>
      </c>
      <c r="Q591" s="26">
        <v>0</v>
      </c>
      <c r="R591" s="26">
        <v>0</v>
      </c>
      <c r="S591" s="26">
        <v>8.1</v>
      </c>
      <c r="T591" s="26">
        <v>26.52</v>
      </c>
      <c r="U591" s="26">
        <v>3920.69</v>
      </c>
      <c r="V591" s="26">
        <v>4763.54</v>
      </c>
      <c r="W591" s="26">
        <v>1041.5999999999999</v>
      </c>
      <c r="X591" s="26">
        <v>400.49</v>
      </c>
      <c r="Y591" s="26">
        <v>1552.51</v>
      </c>
      <c r="Z591" s="26">
        <v>23.11</v>
      </c>
      <c r="AA591" s="26">
        <v>359.06</v>
      </c>
      <c r="AB591" s="26">
        <v>6602.47</v>
      </c>
      <c r="AC591" s="26">
        <v>1851.51</v>
      </c>
      <c r="AD591" s="26">
        <v>10.220000000000001</v>
      </c>
      <c r="AE591" s="26">
        <v>1.4</v>
      </c>
      <c r="AF591" s="26">
        <v>1.52</v>
      </c>
      <c r="AG591" s="26">
        <v>17.89</v>
      </c>
      <c r="AH591" s="26">
        <v>33.18</v>
      </c>
      <c r="AI591" s="26">
        <v>57.65</v>
      </c>
      <c r="AJ591" s="26">
        <v>0.4</v>
      </c>
      <c r="AK591" s="26">
        <v>1747.35</v>
      </c>
      <c r="AL591" s="26">
        <v>1592.21</v>
      </c>
      <c r="AM591" s="26">
        <v>2864.87</v>
      </c>
      <c r="AN591" s="26">
        <v>1604.7</v>
      </c>
      <c r="AO591" s="26">
        <v>615.47</v>
      </c>
      <c r="AP591" s="26">
        <v>1226.2</v>
      </c>
      <c r="AQ591" s="26">
        <v>541.07000000000005</v>
      </c>
      <c r="AR591" s="26">
        <v>1767.82</v>
      </c>
      <c r="AS591" s="26">
        <v>1302.32</v>
      </c>
      <c r="AT591" s="26">
        <v>1652.57</v>
      </c>
      <c r="AU591" s="26">
        <v>2177.98</v>
      </c>
      <c r="AV591" s="26">
        <v>789.5</v>
      </c>
      <c r="AW591" s="26">
        <v>1121.81</v>
      </c>
      <c r="AX591" s="26">
        <v>8905.65</v>
      </c>
      <c r="AY591" s="26">
        <v>0</v>
      </c>
      <c r="AZ591" s="26">
        <v>3207.22</v>
      </c>
      <c r="BA591" s="26">
        <v>1787.93</v>
      </c>
      <c r="BB591" s="26">
        <v>1265.24</v>
      </c>
      <c r="BC591" s="26">
        <v>542.88</v>
      </c>
      <c r="BD591" s="26">
        <v>1.1399999999999999</v>
      </c>
      <c r="BE591" s="26">
        <v>0.35</v>
      </c>
      <c r="BF591" s="26">
        <v>0.37</v>
      </c>
      <c r="BG591" s="26">
        <v>0.94</v>
      </c>
      <c r="BH591" s="26">
        <v>1.1499999999999999</v>
      </c>
      <c r="BI591" s="26">
        <v>3.89</v>
      </c>
      <c r="BJ591" s="26">
        <v>0.16</v>
      </c>
      <c r="BK591" s="26">
        <v>10.11</v>
      </c>
      <c r="BL591" s="26">
        <v>0.06</v>
      </c>
      <c r="BM591" s="26">
        <v>3.2</v>
      </c>
      <c r="BN591" s="26">
        <v>0.25</v>
      </c>
      <c r="BO591" s="26">
        <v>0.04</v>
      </c>
      <c r="BP591" s="26">
        <v>0</v>
      </c>
      <c r="BQ591" s="26">
        <v>0.32</v>
      </c>
      <c r="BR591" s="26">
        <v>1.1200000000000001</v>
      </c>
      <c r="BS591" s="26">
        <v>10.52</v>
      </c>
      <c r="BT591" s="26">
        <v>0.01</v>
      </c>
      <c r="BU591" s="26">
        <v>0</v>
      </c>
      <c r="BV591" s="26">
        <v>5.19</v>
      </c>
      <c r="BW591" s="26">
        <v>0.14000000000000001</v>
      </c>
      <c r="BX591" s="26">
        <v>0.12</v>
      </c>
      <c r="BY591" s="26">
        <v>0</v>
      </c>
      <c r="BZ591" s="26">
        <v>0</v>
      </c>
      <c r="CA591" s="26">
        <v>0</v>
      </c>
      <c r="CB591" s="26">
        <v>2158.86</v>
      </c>
      <c r="CC591" s="25"/>
      <c r="CE591" s="26">
        <v>1459.47</v>
      </c>
      <c r="CG591" s="26">
        <v>0</v>
      </c>
      <c r="CH591" s="26">
        <v>0</v>
      </c>
      <c r="CI591" s="26">
        <v>0</v>
      </c>
      <c r="CJ591" s="26">
        <v>0</v>
      </c>
      <c r="CK591" s="26">
        <v>0</v>
      </c>
      <c r="CL591" s="26">
        <v>0</v>
      </c>
      <c r="CM591" s="26">
        <v>0</v>
      </c>
      <c r="CN591" s="26">
        <v>0</v>
      </c>
      <c r="CO591" s="26">
        <v>0</v>
      </c>
      <c r="CP591" s="26">
        <v>26.7</v>
      </c>
      <c r="CQ591" s="26">
        <v>6.4</v>
      </c>
    </row>
    <row r="592" spans="1:95" s="5" customFormat="1" ht="15" x14ac:dyDescent="0.25">
      <c r="B592" s="15"/>
      <c r="C592" s="11"/>
      <c r="D592" s="11"/>
      <c r="E592" s="11"/>
      <c r="F592" s="11"/>
      <c r="G592" s="11"/>
      <c r="H592" s="11"/>
      <c r="I592" s="11"/>
      <c r="CC592" s="11"/>
    </row>
    <row r="593" spans="3:9" x14ac:dyDescent="0.25">
      <c r="C593" s="10"/>
      <c r="D593" s="10"/>
      <c r="E593" s="10"/>
      <c r="F593" s="10"/>
      <c r="G593" s="10"/>
      <c r="H593" s="10"/>
      <c r="I593" s="10"/>
    </row>
    <row r="594" spans="3:9" x14ac:dyDescent="0.25">
      <c r="C594" s="10"/>
      <c r="D594" s="10"/>
      <c r="E594" s="10"/>
      <c r="F594" s="10"/>
      <c r="G594" s="10"/>
      <c r="H594" s="10"/>
      <c r="I594" s="10"/>
    </row>
    <row r="595" spans="3:9" x14ac:dyDescent="0.25">
      <c r="C595" s="10"/>
      <c r="D595" s="10"/>
      <c r="E595" s="10"/>
      <c r="F595" s="10"/>
      <c r="G595" s="10"/>
      <c r="H595" s="10"/>
      <c r="I595" s="10"/>
    </row>
    <row r="596" spans="3:9" x14ac:dyDescent="0.25">
      <c r="C596" s="10"/>
      <c r="D596" s="10"/>
      <c r="E596" s="10"/>
      <c r="F596" s="10"/>
      <c r="G596" s="10"/>
      <c r="H596" s="10"/>
      <c r="I596" s="10"/>
    </row>
    <row r="597" spans="3:9" x14ac:dyDescent="0.25">
      <c r="C597" s="10"/>
      <c r="D597" s="10"/>
      <c r="E597" s="10"/>
      <c r="F597" s="10"/>
      <c r="G597" s="10"/>
      <c r="H597" s="10"/>
      <c r="I597" s="10"/>
    </row>
    <row r="598" spans="3:9" x14ac:dyDescent="0.25">
      <c r="C598" s="10"/>
      <c r="D598" s="10"/>
      <c r="E598" s="10"/>
      <c r="F598" s="10"/>
      <c r="G598" s="10"/>
      <c r="H598" s="10"/>
      <c r="I598" s="10"/>
    </row>
    <row r="599" spans="3:9" x14ac:dyDescent="0.25">
      <c r="C599" s="10"/>
      <c r="D599" s="10"/>
      <c r="E599" s="10"/>
      <c r="F599" s="10"/>
      <c r="G599" s="10"/>
      <c r="H599" s="10"/>
      <c r="I599" s="10"/>
    </row>
    <row r="600" spans="3:9" x14ac:dyDescent="0.25">
      <c r="C600" s="10"/>
      <c r="D600" s="10"/>
      <c r="E600" s="10"/>
      <c r="F600" s="10"/>
      <c r="G600" s="10"/>
      <c r="H600" s="10"/>
      <c r="I600" s="10"/>
    </row>
    <row r="601" spans="3:9" x14ac:dyDescent="0.25">
      <c r="C601" s="10"/>
      <c r="D601" s="10"/>
      <c r="E601" s="10"/>
      <c r="F601" s="10"/>
      <c r="G601" s="10"/>
      <c r="H601" s="10"/>
      <c r="I601" s="10"/>
    </row>
    <row r="602" spans="3:9" x14ac:dyDescent="0.25">
      <c r="C602" s="10"/>
      <c r="D602" s="10"/>
      <c r="E602" s="10"/>
      <c r="F602" s="10"/>
      <c r="G602" s="10"/>
      <c r="H602" s="10"/>
      <c r="I602" s="10"/>
    </row>
    <row r="603" spans="3:9" x14ac:dyDescent="0.25">
      <c r="C603" s="10"/>
      <c r="D603" s="10"/>
      <c r="E603" s="10"/>
      <c r="F603" s="10"/>
      <c r="G603" s="10"/>
      <c r="H603" s="10"/>
      <c r="I603" s="10"/>
    </row>
    <row r="604" spans="3:9" x14ac:dyDescent="0.25">
      <c r="C604" s="10"/>
      <c r="D604" s="10"/>
      <c r="E604" s="10"/>
      <c r="F604" s="10"/>
      <c r="G604" s="10"/>
      <c r="H604" s="10"/>
      <c r="I604" s="10"/>
    </row>
    <row r="605" spans="3:9" x14ac:dyDescent="0.25">
      <c r="C605" s="10"/>
      <c r="D605" s="10"/>
      <c r="E605" s="10"/>
      <c r="F605" s="10"/>
      <c r="G605" s="10"/>
      <c r="H605" s="10"/>
      <c r="I605" s="10"/>
    </row>
    <row r="606" spans="3:9" x14ac:dyDescent="0.25">
      <c r="C606" s="10"/>
      <c r="D606" s="10"/>
      <c r="E606" s="10"/>
      <c r="F606" s="10"/>
      <c r="G606" s="10"/>
      <c r="H606" s="10"/>
      <c r="I606" s="10"/>
    </row>
    <row r="607" spans="3:9" x14ac:dyDescent="0.25">
      <c r="C607" s="10"/>
      <c r="D607" s="10"/>
      <c r="E607" s="10"/>
      <c r="F607" s="10"/>
      <c r="G607" s="10"/>
      <c r="H607" s="10"/>
      <c r="I607" s="10"/>
    </row>
    <row r="608" spans="3:9" x14ac:dyDescent="0.25">
      <c r="C608" s="10"/>
      <c r="D608" s="10"/>
      <c r="E608" s="10"/>
      <c r="F608" s="10"/>
      <c r="G608" s="10"/>
      <c r="H608" s="10"/>
      <c r="I608" s="10"/>
    </row>
    <row r="609" spans="3:9" x14ac:dyDescent="0.25">
      <c r="C609" s="10"/>
      <c r="D609" s="10"/>
      <c r="E609" s="10"/>
      <c r="F609" s="10"/>
      <c r="G609" s="10"/>
      <c r="H609" s="10"/>
      <c r="I609" s="10"/>
    </row>
    <row r="610" spans="3:9" x14ac:dyDescent="0.25">
      <c r="C610" s="10"/>
      <c r="D610" s="10"/>
      <c r="E610" s="10"/>
      <c r="F610" s="10"/>
      <c r="G610" s="10"/>
      <c r="H610" s="10"/>
      <c r="I610" s="10"/>
    </row>
    <row r="611" spans="3:9" x14ac:dyDescent="0.25">
      <c r="C611" s="10"/>
      <c r="D611" s="10"/>
      <c r="E611" s="10"/>
      <c r="F611" s="10"/>
      <c r="G611" s="10"/>
      <c r="H611" s="10"/>
      <c r="I611" s="10"/>
    </row>
    <row r="612" spans="3:9" x14ac:dyDescent="0.25">
      <c r="C612" s="10"/>
      <c r="D612" s="10"/>
      <c r="E612" s="10"/>
      <c r="F612" s="10"/>
      <c r="G612" s="10"/>
      <c r="H612" s="10"/>
      <c r="I612" s="10"/>
    </row>
    <row r="613" spans="3:9" x14ac:dyDescent="0.25">
      <c r="C613" s="10"/>
      <c r="D613" s="10"/>
      <c r="E613" s="10"/>
      <c r="F613" s="10"/>
      <c r="G613" s="10"/>
      <c r="H613" s="10"/>
      <c r="I613" s="10"/>
    </row>
    <row r="614" spans="3:9" x14ac:dyDescent="0.25">
      <c r="C614" s="10"/>
      <c r="D614" s="10"/>
      <c r="E614" s="10"/>
      <c r="F614" s="10"/>
      <c r="G614" s="10"/>
      <c r="H614" s="10"/>
      <c r="I614" s="10"/>
    </row>
    <row r="615" spans="3:9" x14ac:dyDescent="0.25">
      <c r="C615" s="10"/>
      <c r="D615" s="10"/>
      <c r="E615" s="10"/>
      <c r="F615" s="10"/>
      <c r="G615" s="10"/>
      <c r="H615" s="10"/>
      <c r="I615" s="10"/>
    </row>
    <row r="616" spans="3:9" x14ac:dyDescent="0.25">
      <c r="C616" s="10"/>
      <c r="D616" s="10"/>
      <c r="E616" s="10"/>
      <c r="F616" s="10"/>
      <c r="G616" s="10"/>
      <c r="H616" s="10"/>
      <c r="I616" s="10"/>
    </row>
    <row r="617" spans="3:9" x14ac:dyDescent="0.25">
      <c r="C617" s="10"/>
      <c r="D617" s="10"/>
      <c r="E617" s="10"/>
      <c r="F617" s="10"/>
      <c r="G617" s="10"/>
      <c r="H617" s="10"/>
      <c r="I617" s="10"/>
    </row>
    <row r="618" spans="3:9" x14ac:dyDescent="0.25">
      <c r="C618" s="10"/>
      <c r="D618" s="10"/>
      <c r="E618" s="10"/>
      <c r="F618" s="10"/>
      <c r="G618" s="10"/>
      <c r="H618" s="10"/>
      <c r="I618" s="10"/>
    </row>
    <row r="619" spans="3:9" x14ac:dyDescent="0.25">
      <c r="C619" s="10"/>
      <c r="D619" s="10"/>
      <c r="E619" s="10"/>
      <c r="F619" s="10"/>
      <c r="G619" s="10"/>
      <c r="H619" s="10"/>
      <c r="I619" s="10"/>
    </row>
    <row r="620" spans="3:9" x14ac:dyDescent="0.25">
      <c r="C620" s="10"/>
      <c r="D620" s="10"/>
      <c r="E620" s="10"/>
      <c r="F620" s="10"/>
      <c r="G620" s="10"/>
      <c r="H620" s="10"/>
      <c r="I620" s="10"/>
    </row>
    <row r="621" spans="3:9" x14ac:dyDescent="0.25">
      <c r="C621" s="10"/>
      <c r="D621" s="10"/>
      <c r="E621" s="10"/>
      <c r="F621" s="10"/>
      <c r="G621" s="10"/>
      <c r="H621" s="10"/>
      <c r="I621" s="10"/>
    </row>
    <row r="622" spans="3:9" x14ac:dyDescent="0.25">
      <c r="C622" s="10"/>
      <c r="D622" s="10"/>
      <c r="E622" s="10"/>
      <c r="F622" s="10"/>
      <c r="G622" s="10"/>
      <c r="H622" s="10"/>
      <c r="I622" s="10"/>
    </row>
    <row r="623" spans="3:9" x14ac:dyDescent="0.25">
      <c r="C623" s="10"/>
      <c r="D623" s="10"/>
      <c r="E623" s="10"/>
      <c r="F623" s="10"/>
      <c r="G623" s="10"/>
      <c r="H623" s="10"/>
      <c r="I623" s="10"/>
    </row>
    <row r="624" spans="3:9" x14ac:dyDescent="0.25">
      <c r="C624" s="10"/>
      <c r="D624" s="10"/>
      <c r="E624" s="10"/>
      <c r="F624" s="10"/>
      <c r="G624" s="10"/>
      <c r="H624" s="10"/>
      <c r="I624" s="10"/>
    </row>
    <row r="625" spans="3:9" x14ac:dyDescent="0.25">
      <c r="C625" s="10"/>
      <c r="D625" s="10"/>
      <c r="E625" s="10"/>
      <c r="F625" s="10"/>
      <c r="G625" s="10"/>
      <c r="H625" s="10"/>
      <c r="I625" s="10"/>
    </row>
    <row r="626" spans="3:9" x14ac:dyDescent="0.25">
      <c r="C626" s="10"/>
      <c r="D626" s="10"/>
      <c r="E626" s="10"/>
      <c r="F626" s="10"/>
      <c r="G626" s="10"/>
      <c r="H626" s="10"/>
      <c r="I626" s="10"/>
    </row>
    <row r="627" spans="3:9" x14ac:dyDescent="0.25">
      <c r="C627" s="10"/>
      <c r="D627" s="10"/>
      <c r="E627" s="10"/>
      <c r="F627" s="10"/>
      <c r="G627" s="10"/>
      <c r="H627" s="10"/>
      <c r="I627" s="10"/>
    </row>
    <row r="628" spans="3:9" x14ac:dyDescent="0.25">
      <c r="C628" s="10"/>
      <c r="D628" s="10"/>
      <c r="E628" s="10"/>
      <c r="F628" s="10"/>
      <c r="G628" s="10"/>
      <c r="H628" s="10"/>
      <c r="I628" s="10"/>
    </row>
    <row r="629" spans="3:9" x14ac:dyDescent="0.25">
      <c r="C629" s="10"/>
      <c r="D629" s="10"/>
      <c r="E629" s="10"/>
      <c r="F629" s="10"/>
      <c r="G629" s="10"/>
      <c r="H629" s="10"/>
      <c r="I629" s="10"/>
    </row>
    <row r="630" spans="3:9" x14ac:dyDescent="0.25">
      <c r="C630" s="10"/>
      <c r="D630" s="10"/>
      <c r="E630" s="10"/>
      <c r="F630" s="10"/>
      <c r="G630" s="10"/>
      <c r="H630" s="10"/>
      <c r="I630" s="10"/>
    </row>
    <row r="631" spans="3:9" x14ac:dyDescent="0.25">
      <c r="C631" s="10"/>
      <c r="D631" s="10"/>
      <c r="E631" s="10"/>
      <c r="F631" s="10"/>
      <c r="G631" s="10"/>
      <c r="H631" s="10"/>
      <c r="I631" s="10"/>
    </row>
    <row r="632" spans="3:9" x14ac:dyDescent="0.25">
      <c r="C632" s="10"/>
      <c r="D632" s="10"/>
      <c r="E632" s="10"/>
      <c r="F632" s="10"/>
      <c r="G632" s="10"/>
      <c r="H632" s="10"/>
      <c r="I632" s="10"/>
    </row>
    <row r="633" spans="3:9" x14ac:dyDescent="0.25">
      <c r="C633" s="10"/>
      <c r="D633" s="10"/>
      <c r="E633" s="10"/>
      <c r="F633" s="10"/>
      <c r="G633" s="10"/>
      <c r="H633" s="10"/>
      <c r="I633" s="10"/>
    </row>
    <row r="634" spans="3:9" x14ac:dyDescent="0.25">
      <c r="C634" s="10"/>
      <c r="D634" s="10"/>
      <c r="E634" s="10"/>
      <c r="F634" s="10"/>
      <c r="G634" s="10"/>
      <c r="H634" s="10"/>
      <c r="I634" s="10"/>
    </row>
    <row r="635" spans="3:9" x14ac:dyDescent="0.25">
      <c r="C635" s="10"/>
      <c r="D635" s="10"/>
      <c r="E635" s="10"/>
      <c r="F635" s="10"/>
      <c r="G635" s="10"/>
      <c r="H635" s="10"/>
      <c r="I635" s="10"/>
    </row>
    <row r="636" spans="3:9" x14ac:dyDescent="0.25">
      <c r="C636" s="10"/>
      <c r="D636" s="10"/>
      <c r="E636" s="10"/>
      <c r="F636" s="10"/>
      <c r="G636" s="10"/>
      <c r="H636" s="10"/>
      <c r="I636" s="10"/>
    </row>
    <row r="637" spans="3:9" x14ac:dyDescent="0.25">
      <c r="C637" s="10"/>
      <c r="D637" s="10"/>
      <c r="E637" s="10"/>
      <c r="F637" s="10"/>
      <c r="G637" s="10"/>
      <c r="H637" s="10"/>
      <c r="I637" s="10"/>
    </row>
    <row r="638" spans="3:9" x14ac:dyDescent="0.25">
      <c r="C638" s="10"/>
      <c r="D638" s="10"/>
      <c r="E638" s="10"/>
      <c r="F638" s="10"/>
      <c r="G638" s="10"/>
      <c r="H638" s="10"/>
      <c r="I638" s="10"/>
    </row>
    <row r="639" spans="3:9" x14ac:dyDescent="0.25">
      <c r="C639" s="10"/>
      <c r="D639" s="10"/>
      <c r="E639" s="10"/>
      <c r="F639" s="10"/>
      <c r="G639" s="10"/>
      <c r="H639" s="10"/>
      <c r="I639" s="10"/>
    </row>
    <row r="640" spans="3:9" x14ac:dyDescent="0.25">
      <c r="C640" s="10"/>
      <c r="D640" s="10"/>
      <c r="E640" s="10"/>
      <c r="F640" s="10"/>
      <c r="G640" s="10"/>
      <c r="H640" s="10"/>
      <c r="I640" s="10"/>
    </row>
    <row r="641" spans="3:9" x14ac:dyDescent="0.25">
      <c r="C641" s="10"/>
      <c r="D641" s="10"/>
      <c r="E641" s="10"/>
      <c r="F641" s="10"/>
      <c r="G641" s="10"/>
      <c r="H641" s="10"/>
      <c r="I641" s="10"/>
    </row>
    <row r="642" spans="3:9" x14ac:dyDescent="0.25">
      <c r="C642" s="10"/>
      <c r="D642" s="10"/>
      <c r="E642" s="10"/>
      <c r="F642" s="10"/>
      <c r="G642" s="10"/>
      <c r="H642" s="10"/>
      <c r="I642" s="10"/>
    </row>
    <row r="643" spans="3:9" x14ac:dyDescent="0.25">
      <c r="C643" s="10"/>
      <c r="D643" s="10"/>
      <c r="E643" s="10"/>
      <c r="F643" s="10"/>
      <c r="G643" s="10"/>
      <c r="H643" s="10"/>
      <c r="I643" s="10"/>
    </row>
    <row r="644" spans="3:9" x14ac:dyDescent="0.25">
      <c r="C644" s="10"/>
      <c r="D644" s="10"/>
      <c r="E644" s="10"/>
      <c r="F644" s="10"/>
      <c r="G644" s="10"/>
      <c r="H644" s="10"/>
      <c r="I644" s="10"/>
    </row>
    <row r="645" spans="3:9" x14ac:dyDescent="0.25">
      <c r="C645" s="10"/>
      <c r="D645" s="10"/>
      <c r="E645" s="10"/>
      <c r="F645" s="10"/>
      <c r="G645" s="10"/>
      <c r="H645" s="10"/>
      <c r="I645" s="10"/>
    </row>
    <row r="646" spans="3:9" x14ac:dyDescent="0.25">
      <c r="C646" s="10"/>
      <c r="D646" s="10"/>
      <c r="E646" s="10"/>
      <c r="F646" s="10"/>
      <c r="G646" s="10"/>
      <c r="H646" s="10"/>
      <c r="I646" s="10"/>
    </row>
    <row r="647" spans="3:9" x14ac:dyDescent="0.25">
      <c r="C647" s="10"/>
      <c r="D647" s="10"/>
      <c r="E647" s="10"/>
      <c r="F647" s="10"/>
      <c r="G647" s="10"/>
      <c r="H647" s="10"/>
      <c r="I647" s="10"/>
    </row>
    <row r="648" spans="3:9" x14ac:dyDescent="0.25">
      <c r="C648" s="10"/>
      <c r="D648" s="10"/>
      <c r="E648" s="10"/>
      <c r="F648" s="10"/>
      <c r="G648" s="10"/>
      <c r="H648" s="10"/>
      <c r="I648" s="10"/>
    </row>
    <row r="649" spans="3:9" x14ac:dyDescent="0.25">
      <c r="C649" s="10"/>
      <c r="D649" s="10"/>
      <c r="E649" s="10"/>
      <c r="F649" s="10"/>
      <c r="G649" s="10"/>
      <c r="H649" s="10"/>
      <c r="I649" s="10"/>
    </row>
    <row r="650" spans="3:9" x14ac:dyDescent="0.25">
      <c r="C650" s="10"/>
      <c r="D650" s="10"/>
      <c r="E650" s="10"/>
      <c r="F650" s="10"/>
      <c r="G650" s="10"/>
      <c r="H650" s="10"/>
      <c r="I650" s="10"/>
    </row>
    <row r="651" spans="3:9" x14ac:dyDescent="0.25">
      <c r="C651" s="10"/>
      <c r="D651" s="10"/>
      <c r="E651" s="10"/>
      <c r="F651" s="10"/>
      <c r="G651" s="10"/>
      <c r="H651" s="10"/>
      <c r="I651" s="10"/>
    </row>
    <row r="652" spans="3:9" x14ac:dyDescent="0.25">
      <c r="C652" s="10"/>
      <c r="D652" s="10"/>
      <c r="E652" s="10"/>
      <c r="F652" s="10"/>
      <c r="G652" s="10"/>
      <c r="H652" s="10"/>
      <c r="I652" s="10"/>
    </row>
    <row r="653" spans="3:9" x14ac:dyDescent="0.25">
      <c r="C653" s="10"/>
      <c r="D653" s="10"/>
      <c r="E653" s="10"/>
      <c r="F653" s="10"/>
      <c r="G653" s="10"/>
      <c r="H653" s="10"/>
      <c r="I653" s="10"/>
    </row>
    <row r="654" spans="3:9" x14ac:dyDescent="0.25">
      <c r="C654" s="10"/>
      <c r="D654" s="10"/>
      <c r="E654" s="10"/>
      <c r="F654" s="10"/>
      <c r="G654" s="10"/>
      <c r="H654" s="10"/>
      <c r="I654" s="10"/>
    </row>
    <row r="655" spans="3:9" x14ac:dyDescent="0.25">
      <c r="C655" s="10"/>
      <c r="D655" s="10"/>
      <c r="E655" s="10"/>
      <c r="F655" s="10"/>
      <c r="G655" s="10"/>
      <c r="H655" s="10"/>
      <c r="I655" s="10"/>
    </row>
    <row r="656" spans="3:9" x14ac:dyDescent="0.25">
      <c r="C656" s="10"/>
      <c r="D656" s="10"/>
      <c r="E656" s="10"/>
      <c r="F656" s="10"/>
      <c r="G656" s="10"/>
      <c r="H656" s="10"/>
      <c r="I656" s="10"/>
    </row>
    <row r="657" spans="3:9" x14ac:dyDescent="0.25">
      <c r="C657" s="10"/>
      <c r="D657" s="10"/>
      <c r="E657" s="10"/>
      <c r="F657" s="10"/>
      <c r="G657" s="10"/>
      <c r="H657" s="10"/>
      <c r="I657" s="10"/>
    </row>
    <row r="658" spans="3:9" x14ac:dyDescent="0.25">
      <c r="C658" s="10"/>
      <c r="D658" s="10"/>
      <c r="E658" s="10"/>
      <c r="F658" s="10"/>
      <c r="G658" s="10"/>
      <c r="H658" s="10"/>
      <c r="I658" s="10"/>
    </row>
    <row r="659" spans="3:9" x14ac:dyDescent="0.25">
      <c r="C659" s="10"/>
      <c r="D659" s="10"/>
      <c r="E659" s="10"/>
      <c r="F659" s="10"/>
      <c r="G659" s="10"/>
      <c r="H659" s="10"/>
      <c r="I659" s="10"/>
    </row>
    <row r="660" spans="3:9" x14ac:dyDescent="0.25">
      <c r="C660" s="10"/>
      <c r="D660" s="10"/>
      <c r="E660" s="10"/>
      <c r="F660" s="10"/>
      <c r="G660" s="10"/>
      <c r="H660" s="10"/>
      <c r="I660" s="10"/>
    </row>
    <row r="661" spans="3:9" x14ac:dyDescent="0.25">
      <c r="C661" s="10"/>
      <c r="D661" s="10"/>
      <c r="E661" s="10"/>
      <c r="F661" s="10"/>
      <c r="G661" s="10"/>
      <c r="H661" s="10"/>
      <c r="I661" s="10"/>
    </row>
    <row r="662" spans="3:9" x14ac:dyDescent="0.25">
      <c r="C662" s="10"/>
      <c r="D662" s="10"/>
      <c r="E662" s="10"/>
      <c r="F662" s="10"/>
      <c r="G662" s="10"/>
      <c r="H662" s="10"/>
      <c r="I662" s="10"/>
    </row>
    <row r="663" spans="3:9" x14ac:dyDescent="0.25">
      <c r="C663" s="10"/>
      <c r="D663" s="10"/>
      <c r="E663" s="10"/>
      <c r="F663" s="10"/>
      <c r="G663" s="10"/>
      <c r="H663" s="10"/>
      <c r="I663" s="10"/>
    </row>
    <row r="664" spans="3:9" x14ac:dyDescent="0.25">
      <c r="C664" s="10"/>
      <c r="D664" s="10"/>
      <c r="E664" s="10"/>
      <c r="F664" s="10"/>
      <c r="G664" s="10"/>
      <c r="H664" s="10"/>
      <c r="I664" s="10"/>
    </row>
    <row r="665" spans="3:9" x14ac:dyDescent="0.25">
      <c r="C665" s="10"/>
      <c r="D665" s="10"/>
      <c r="E665" s="10"/>
      <c r="F665" s="10"/>
      <c r="G665" s="10"/>
      <c r="H665" s="10"/>
      <c r="I665" s="10"/>
    </row>
    <row r="666" spans="3:9" x14ac:dyDescent="0.25">
      <c r="C666" s="10"/>
      <c r="D666" s="10"/>
      <c r="E666" s="10"/>
      <c r="F666" s="10"/>
      <c r="G666" s="10"/>
      <c r="H666" s="10"/>
      <c r="I666" s="10"/>
    </row>
    <row r="667" spans="3:9" x14ac:dyDescent="0.25">
      <c r="C667" s="10"/>
      <c r="D667" s="10"/>
      <c r="E667" s="10"/>
      <c r="F667" s="10"/>
      <c r="G667" s="10"/>
      <c r="H667" s="10"/>
      <c r="I667" s="10"/>
    </row>
    <row r="668" spans="3:9" x14ac:dyDescent="0.25">
      <c r="C668" s="10"/>
      <c r="D668" s="10"/>
      <c r="E668" s="10"/>
      <c r="F668" s="10"/>
      <c r="G668" s="10"/>
      <c r="H668" s="10"/>
      <c r="I668" s="10"/>
    </row>
    <row r="669" spans="3:9" x14ac:dyDescent="0.25">
      <c r="C669" s="10"/>
      <c r="D669" s="10"/>
      <c r="E669" s="10"/>
      <c r="F669" s="10"/>
      <c r="G669" s="10"/>
      <c r="H669" s="10"/>
      <c r="I669" s="10"/>
    </row>
    <row r="670" spans="3:9" x14ac:dyDescent="0.25">
      <c r="C670" s="10"/>
      <c r="D670" s="10"/>
      <c r="E670" s="10"/>
      <c r="F670" s="10"/>
      <c r="G670" s="10"/>
      <c r="H670" s="10"/>
      <c r="I670" s="10"/>
    </row>
    <row r="671" spans="3:9" x14ac:dyDescent="0.25">
      <c r="C671" s="10"/>
      <c r="D671" s="10"/>
      <c r="E671" s="10"/>
      <c r="F671" s="10"/>
      <c r="G671" s="10"/>
      <c r="H671" s="10"/>
      <c r="I671" s="10"/>
    </row>
    <row r="672" spans="3:9" x14ac:dyDescent="0.25">
      <c r="C672" s="10"/>
      <c r="D672" s="10"/>
      <c r="E672" s="10"/>
      <c r="F672" s="10"/>
      <c r="G672" s="10"/>
      <c r="H672" s="10"/>
      <c r="I672" s="10"/>
    </row>
    <row r="673" spans="3:9" x14ac:dyDescent="0.25">
      <c r="C673" s="10"/>
      <c r="D673" s="10"/>
      <c r="E673" s="10"/>
      <c r="F673" s="10"/>
      <c r="G673" s="10"/>
      <c r="H673" s="10"/>
      <c r="I673" s="10"/>
    </row>
    <row r="674" spans="3:9" x14ac:dyDescent="0.25">
      <c r="C674" s="10"/>
      <c r="D674" s="10"/>
      <c r="E674" s="10"/>
      <c r="F674" s="10"/>
      <c r="G674" s="10"/>
      <c r="H674" s="10"/>
      <c r="I674" s="10"/>
    </row>
    <row r="675" spans="3:9" x14ac:dyDescent="0.25">
      <c r="C675" s="10"/>
      <c r="D675" s="10"/>
      <c r="E675" s="10"/>
      <c r="F675" s="10"/>
      <c r="G675" s="10"/>
      <c r="H675" s="10"/>
      <c r="I675" s="10"/>
    </row>
    <row r="676" spans="3:9" x14ac:dyDescent="0.25">
      <c r="C676" s="10"/>
      <c r="D676" s="10"/>
      <c r="E676" s="10"/>
      <c r="F676" s="10"/>
      <c r="G676" s="10"/>
      <c r="H676" s="10"/>
      <c r="I676" s="10"/>
    </row>
    <row r="677" spans="3:9" x14ac:dyDescent="0.25">
      <c r="C677" s="10"/>
      <c r="D677" s="10"/>
      <c r="E677" s="10"/>
      <c r="F677" s="10"/>
      <c r="G677" s="10"/>
      <c r="H677" s="10"/>
      <c r="I677" s="10"/>
    </row>
    <row r="678" spans="3:9" x14ac:dyDescent="0.25">
      <c r="C678" s="10"/>
      <c r="D678" s="10"/>
      <c r="E678" s="10"/>
      <c r="F678" s="10"/>
      <c r="G678" s="10"/>
      <c r="H678" s="10"/>
      <c r="I678" s="10"/>
    </row>
    <row r="679" spans="3:9" x14ac:dyDescent="0.25">
      <c r="C679" s="10"/>
      <c r="D679" s="10"/>
      <c r="E679" s="10"/>
      <c r="F679" s="10"/>
      <c r="G679" s="10"/>
      <c r="H679" s="10"/>
      <c r="I679" s="10"/>
    </row>
    <row r="680" spans="3:9" x14ac:dyDescent="0.25">
      <c r="C680" s="10"/>
      <c r="D680" s="10"/>
      <c r="E680" s="10"/>
      <c r="F680" s="10"/>
      <c r="G680" s="10"/>
      <c r="H680" s="10"/>
      <c r="I680" s="10"/>
    </row>
    <row r="681" spans="3:9" x14ac:dyDescent="0.25">
      <c r="C681" s="10"/>
      <c r="D681" s="10"/>
      <c r="E681" s="10"/>
      <c r="F681" s="10"/>
      <c r="G681" s="10"/>
      <c r="H681" s="10"/>
      <c r="I681" s="10"/>
    </row>
    <row r="682" spans="3:9" x14ac:dyDescent="0.25">
      <c r="C682" s="10"/>
      <c r="D682" s="10"/>
      <c r="E682" s="10"/>
      <c r="F682" s="10"/>
      <c r="G682" s="10"/>
      <c r="H682" s="10"/>
      <c r="I682" s="10"/>
    </row>
    <row r="683" spans="3:9" x14ac:dyDescent="0.25">
      <c r="C683" s="10"/>
      <c r="D683" s="10"/>
      <c r="E683" s="10"/>
      <c r="F683" s="10"/>
      <c r="G683" s="10"/>
      <c r="H683" s="10"/>
      <c r="I683" s="10"/>
    </row>
    <row r="684" spans="3:9" x14ac:dyDescent="0.25">
      <c r="C684" s="10"/>
      <c r="D684" s="10"/>
      <c r="E684" s="10"/>
      <c r="F684" s="10"/>
      <c r="G684" s="10"/>
      <c r="H684" s="10"/>
      <c r="I684" s="10"/>
    </row>
    <row r="685" spans="3:9" x14ac:dyDescent="0.25">
      <c r="C685" s="10"/>
      <c r="D685" s="10"/>
      <c r="E685" s="10"/>
      <c r="F685" s="10"/>
      <c r="G685" s="10"/>
      <c r="H685" s="10"/>
      <c r="I685" s="10"/>
    </row>
    <row r="686" spans="3:9" x14ac:dyDescent="0.25">
      <c r="C686" s="10"/>
      <c r="D686" s="10"/>
      <c r="E686" s="10"/>
      <c r="F686" s="10"/>
      <c r="G686" s="10"/>
      <c r="H686" s="10"/>
      <c r="I686" s="10"/>
    </row>
    <row r="687" spans="3:9" x14ac:dyDescent="0.25">
      <c r="C687" s="10"/>
      <c r="D687" s="10"/>
      <c r="E687" s="10"/>
      <c r="F687" s="10"/>
      <c r="G687" s="10"/>
      <c r="H687" s="10"/>
      <c r="I687" s="10"/>
    </row>
    <row r="688" spans="3:9" x14ac:dyDescent="0.25">
      <c r="C688" s="10"/>
      <c r="D688" s="10"/>
      <c r="E688" s="10"/>
      <c r="F688" s="10"/>
      <c r="G688" s="10"/>
      <c r="H688" s="10"/>
      <c r="I688" s="10"/>
    </row>
    <row r="689" spans="3:9" x14ac:dyDescent="0.25">
      <c r="C689" s="10"/>
      <c r="D689" s="10"/>
      <c r="E689" s="10"/>
      <c r="F689" s="10"/>
      <c r="G689" s="10"/>
      <c r="H689" s="10"/>
      <c r="I689" s="10"/>
    </row>
    <row r="690" spans="3:9" x14ac:dyDescent="0.25">
      <c r="C690" s="10"/>
      <c r="D690" s="10"/>
      <c r="E690" s="10"/>
      <c r="F690" s="10"/>
      <c r="G690" s="10"/>
      <c r="H690" s="10"/>
      <c r="I690" s="10"/>
    </row>
    <row r="691" spans="3:9" x14ac:dyDescent="0.25">
      <c r="C691" s="10"/>
      <c r="D691" s="10"/>
      <c r="E691" s="10"/>
      <c r="F691" s="10"/>
      <c r="G691" s="10"/>
      <c r="H691" s="10"/>
      <c r="I691" s="10"/>
    </row>
    <row r="692" spans="3:9" x14ac:dyDescent="0.25">
      <c r="C692" s="10"/>
      <c r="D692" s="10"/>
      <c r="E692" s="10"/>
      <c r="F692" s="10"/>
      <c r="G692" s="10"/>
      <c r="H692" s="10"/>
      <c r="I692" s="10"/>
    </row>
    <row r="693" spans="3:9" x14ac:dyDescent="0.25">
      <c r="C693" s="10"/>
      <c r="D693" s="10"/>
      <c r="E693" s="10"/>
      <c r="F693" s="10"/>
      <c r="G693" s="10"/>
      <c r="H693" s="10"/>
      <c r="I693" s="10"/>
    </row>
    <row r="694" spans="3:9" x14ac:dyDescent="0.25">
      <c r="C694" s="10"/>
      <c r="D694" s="10"/>
      <c r="E694" s="10"/>
      <c r="F694" s="10"/>
      <c r="G694" s="10"/>
      <c r="H694" s="10"/>
      <c r="I694" s="10"/>
    </row>
    <row r="695" spans="3:9" x14ac:dyDescent="0.25">
      <c r="C695" s="10"/>
      <c r="D695" s="10"/>
      <c r="E695" s="10"/>
      <c r="F695" s="10"/>
      <c r="G695" s="10"/>
      <c r="H695" s="10"/>
      <c r="I695" s="10"/>
    </row>
    <row r="696" spans="3:9" x14ac:dyDescent="0.25">
      <c r="C696" s="10"/>
      <c r="D696" s="10"/>
      <c r="E696" s="10"/>
      <c r="F696" s="10"/>
      <c r="G696" s="10"/>
      <c r="H696" s="10"/>
      <c r="I696" s="10"/>
    </row>
    <row r="697" spans="3:9" x14ac:dyDescent="0.25">
      <c r="C697" s="10"/>
      <c r="D697" s="10"/>
      <c r="E697" s="10"/>
      <c r="F697" s="10"/>
      <c r="G697" s="10"/>
      <c r="H697" s="10"/>
      <c r="I697" s="10"/>
    </row>
    <row r="698" spans="3:9" x14ac:dyDescent="0.25">
      <c r="C698" s="10"/>
      <c r="D698" s="10"/>
      <c r="E698" s="10"/>
      <c r="F698" s="10"/>
      <c r="G698" s="10"/>
      <c r="H698" s="10"/>
      <c r="I698" s="10"/>
    </row>
    <row r="699" spans="3:9" x14ac:dyDescent="0.25">
      <c r="C699" s="10"/>
      <c r="D699" s="10"/>
      <c r="E699" s="10"/>
      <c r="F699" s="10"/>
      <c r="G699" s="10"/>
      <c r="H699" s="10"/>
      <c r="I699" s="10"/>
    </row>
    <row r="700" spans="3:9" x14ac:dyDescent="0.25">
      <c r="C700" s="10"/>
      <c r="D700" s="10"/>
      <c r="E700" s="10"/>
      <c r="F700" s="10"/>
      <c r="G700" s="10"/>
      <c r="H700" s="10"/>
      <c r="I700" s="10"/>
    </row>
    <row r="701" spans="3:9" x14ac:dyDescent="0.25">
      <c r="C701" s="10"/>
      <c r="D701" s="10"/>
      <c r="E701" s="10"/>
      <c r="F701" s="10"/>
      <c r="G701" s="10"/>
      <c r="H701" s="10"/>
      <c r="I701" s="10"/>
    </row>
    <row r="702" spans="3:9" x14ac:dyDescent="0.25">
      <c r="C702" s="10"/>
      <c r="D702" s="10"/>
      <c r="E702" s="10"/>
      <c r="F702" s="10"/>
      <c r="G702" s="10"/>
      <c r="H702" s="10"/>
      <c r="I702" s="10"/>
    </row>
    <row r="703" spans="3:9" x14ac:dyDescent="0.25">
      <c r="C703" s="10"/>
      <c r="D703" s="10"/>
      <c r="E703" s="10"/>
      <c r="F703" s="10"/>
      <c r="G703" s="10"/>
      <c r="H703" s="10"/>
      <c r="I703" s="10"/>
    </row>
    <row r="704" spans="3:9" x14ac:dyDescent="0.25">
      <c r="C704" s="10"/>
      <c r="D704" s="10"/>
      <c r="E704" s="10"/>
      <c r="F704" s="10"/>
      <c r="G704" s="10"/>
      <c r="H704" s="10"/>
      <c r="I704" s="10"/>
    </row>
    <row r="705" spans="3:9" x14ac:dyDescent="0.25">
      <c r="C705" s="10"/>
      <c r="D705" s="10"/>
      <c r="E705" s="10"/>
      <c r="F705" s="10"/>
      <c r="G705" s="10"/>
      <c r="H705" s="10"/>
      <c r="I705" s="10"/>
    </row>
    <row r="706" spans="3:9" x14ac:dyDescent="0.25">
      <c r="C706" s="10"/>
      <c r="D706" s="10"/>
      <c r="E706" s="10"/>
      <c r="F706" s="10"/>
      <c r="G706" s="10"/>
      <c r="H706" s="10"/>
      <c r="I706" s="10"/>
    </row>
    <row r="707" spans="3:9" x14ac:dyDescent="0.25">
      <c r="C707" s="10"/>
      <c r="D707" s="10"/>
      <c r="E707" s="10"/>
      <c r="F707" s="10"/>
      <c r="G707" s="10"/>
      <c r="H707" s="10"/>
      <c r="I707" s="10"/>
    </row>
    <row r="708" spans="3:9" x14ac:dyDescent="0.25">
      <c r="C708" s="10"/>
      <c r="D708" s="10"/>
      <c r="E708" s="10"/>
      <c r="F708" s="10"/>
      <c r="G708" s="10"/>
      <c r="H708" s="10"/>
      <c r="I708" s="10"/>
    </row>
    <row r="709" spans="3:9" x14ac:dyDescent="0.25">
      <c r="C709" s="10"/>
      <c r="D709" s="10"/>
      <c r="E709" s="10"/>
      <c r="F709" s="10"/>
      <c r="G709" s="10"/>
      <c r="H709" s="10"/>
      <c r="I709" s="10"/>
    </row>
    <row r="710" spans="3:9" x14ac:dyDescent="0.25">
      <c r="C710" s="10"/>
      <c r="D710" s="10"/>
      <c r="E710" s="10"/>
      <c r="F710" s="10"/>
      <c r="G710" s="10"/>
      <c r="H710" s="10"/>
      <c r="I710" s="10"/>
    </row>
    <row r="711" spans="3:9" x14ac:dyDescent="0.25">
      <c r="C711" s="10"/>
      <c r="D711" s="10"/>
      <c r="E711" s="10"/>
      <c r="F711" s="10"/>
      <c r="G711" s="10"/>
      <c r="H711" s="10"/>
      <c r="I711" s="10"/>
    </row>
    <row r="712" spans="3:9" x14ac:dyDescent="0.25">
      <c r="C712" s="10"/>
      <c r="D712" s="10"/>
      <c r="E712" s="10"/>
      <c r="F712" s="10"/>
      <c r="G712" s="10"/>
      <c r="H712" s="10"/>
      <c r="I712" s="10"/>
    </row>
    <row r="713" spans="3:9" x14ac:dyDescent="0.25">
      <c r="C713" s="10"/>
      <c r="D713" s="10"/>
      <c r="E713" s="10"/>
      <c r="F713" s="10"/>
      <c r="G713" s="10"/>
      <c r="H713" s="10"/>
      <c r="I713" s="10"/>
    </row>
    <row r="714" spans="3:9" x14ac:dyDescent="0.25">
      <c r="C714" s="10"/>
      <c r="D714" s="10"/>
      <c r="E714" s="10"/>
      <c r="F714" s="10"/>
      <c r="G714" s="10"/>
      <c r="H714" s="10"/>
      <c r="I714" s="10"/>
    </row>
    <row r="715" spans="3:9" x14ac:dyDescent="0.25">
      <c r="C715" s="10"/>
      <c r="D715" s="10"/>
      <c r="E715" s="10"/>
      <c r="F715" s="10"/>
      <c r="G715" s="10"/>
      <c r="H715" s="10"/>
      <c r="I715" s="10"/>
    </row>
    <row r="716" spans="3:9" x14ac:dyDescent="0.25">
      <c r="C716" s="10"/>
      <c r="D716" s="10"/>
      <c r="E716" s="10"/>
      <c r="F716" s="10"/>
      <c r="G716" s="10"/>
      <c r="H716" s="10"/>
      <c r="I716" s="10"/>
    </row>
    <row r="717" spans="3:9" x14ac:dyDescent="0.25">
      <c r="C717" s="10"/>
      <c r="D717" s="10"/>
      <c r="E717" s="10"/>
      <c r="F717" s="10"/>
      <c r="G717" s="10"/>
      <c r="H717" s="10"/>
      <c r="I717" s="10"/>
    </row>
    <row r="718" spans="3:9" x14ac:dyDescent="0.25">
      <c r="C718" s="10"/>
      <c r="D718" s="10"/>
      <c r="E718" s="10"/>
      <c r="F718" s="10"/>
      <c r="G718" s="10"/>
      <c r="H718" s="10"/>
      <c r="I718" s="10"/>
    </row>
    <row r="719" spans="3:9" x14ac:dyDescent="0.25">
      <c r="C719" s="10"/>
      <c r="D719" s="10"/>
      <c r="E719" s="10"/>
      <c r="F719" s="10"/>
      <c r="G719" s="10"/>
      <c r="H719" s="10"/>
      <c r="I719" s="10"/>
    </row>
    <row r="720" spans="3:9" x14ac:dyDescent="0.25">
      <c r="C720" s="10"/>
      <c r="D720" s="10"/>
      <c r="E720" s="10"/>
      <c r="F720" s="10"/>
      <c r="G720" s="10"/>
      <c r="H720" s="10"/>
      <c r="I720" s="10"/>
    </row>
    <row r="721" spans="3:9" x14ac:dyDescent="0.25">
      <c r="C721" s="10"/>
      <c r="D721" s="10"/>
      <c r="E721" s="10"/>
      <c r="F721" s="10"/>
      <c r="G721" s="10"/>
      <c r="H721" s="10"/>
      <c r="I721" s="10"/>
    </row>
    <row r="722" spans="3:9" x14ac:dyDescent="0.25">
      <c r="C722" s="10"/>
      <c r="D722" s="10"/>
      <c r="E722" s="10"/>
      <c r="F722" s="10"/>
      <c r="G722" s="10"/>
      <c r="H722" s="10"/>
      <c r="I722" s="10"/>
    </row>
    <row r="723" spans="3:9" x14ac:dyDescent="0.25">
      <c r="C723" s="10"/>
      <c r="D723" s="10"/>
      <c r="E723" s="10"/>
      <c r="F723" s="10"/>
      <c r="G723" s="10"/>
      <c r="H723" s="10"/>
      <c r="I723" s="10"/>
    </row>
    <row r="724" spans="3:9" x14ac:dyDescent="0.25">
      <c r="C724" s="10"/>
      <c r="D724" s="10"/>
      <c r="E724" s="10"/>
      <c r="F724" s="10"/>
      <c r="G724" s="10"/>
      <c r="H724" s="10"/>
      <c r="I724" s="10"/>
    </row>
    <row r="725" spans="3:9" x14ac:dyDescent="0.25">
      <c r="C725" s="10"/>
      <c r="D725" s="10"/>
      <c r="E725" s="10"/>
      <c r="F725" s="10"/>
      <c r="G725" s="10"/>
      <c r="H725" s="10"/>
      <c r="I725" s="10"/>
    </row>
    <row r="726" spans="3:9" x14ac:dyDescent="0.25">
      <c r="C726" s="10"/>
      <c r="D726" s="10"/>
      <c r="E726" s="10"/>
      <c r="F726" s="10"/>
      <c r="G726" s="10"/>
      <c r="H726" s="10"/>
      <c r="I726" s="10"/>
    </row>
    <row r="727" spans="3:9" x14ac:dyDescent="0.25">
      <c r="C727" s="10"/>
      <c r="D727" s="10"/>
      <c r="E727" s="10"/>
      <c r="F727" s="10"/>
      <c r="G727" s="10"/>
      <c r="H727" s="10"/>
      <c r="I727" s="10"/>
    </row>
    <row r="728" spans="3:9" x14ac:dyDescent="0.25">
      <c r="C728" s="10"/>
      <c r="D728" s="10"/>
      <c r="E728" s="10"/>
      <c r="F728" s="10"/>
      <c r="G728" s="10"/>
      <c r="H728" s="10"/>
      <c r="I728" s="10"/>
    </row>
    <row r="729" spans="3:9" x14ac:dyDescent="0.25">
      <c r="C729" s="10"/>
      <c r="D729" s="10"/>
      <c r="E729" s="10"/>
      <c r="F729" s="10"/>
      <c r="G729" s="10"/>
      <c r="H729" s="10"/>
      <c r="I729" s="10"/>
    </row>
    <row r="730" spans="3:9" x14ac:dyDescent="0.25">
      <c r="C730" s="10"/>
      <c r="D730" s="10"/>
      <c r="E730" s="10"/>
      <c r="F730" s="10"/>
      <c r="G730" s="10"/>
      <c r="H730" s="10"/>
      <c r="I730" s="10"/>
    </row>
    <row r="731" spans="3:9" x14ac:dyDescent="0.25">
      <c r="C731" s="10"/>
      <c r="D731" s="10"/>
      <c r="E731" s="10"/>
      <c r="F731" s="10"/>
      <c r="G731" s="10"/>
      <c r="H731" s="10"/>
      <c r="I731" s="10"/>
    </row>
    <row r="732" spans="3:9" x14ac:dyDescent="0.25">
      <c r="C732" s="10"/>
      <c r="D732" s="10"/>
      <c r="E732" s="10"/>
      <c r="F732" s="10"/>
      <c r="G732" s="10"/>
      <c r="H732" s="10"/>
      <c r="I732" s="10"/>
    </row>
    <row r="733" spans="3:9" x14ac:dyDescent="0.25">
      <c r="C733" s="10"/>
      <c r="D733" s="10"/>
      <c r="E733" s="10"/>
      <c r="F733" s="10"/>
      <c r="G733" s="10"/>
      <c r="H733" s="10"/>
      <c r="I733" s="10"/>
    </row>
    <row r="734" spans="3:9" x14ac:dyDescent="0.25">
      <c r="C734" s="10"/>
      <c r="D734" s="10"/>
      <c r="E734" s="10"/>
      <c r="F734" s="10"/>
      <c r="G734" s="10"/>
      <c r="H734" s="10"/>
      <c r="I734" s="10"/>
    </row>
    <row r="735" spans="3:9" x14ac:dyDescent="0.25">
      <c r="C735" s="10"/>
      <c r="D735" s="10"/>
      <c r="E735" s="10"/>
      <c r="F735" s="10"/>
      <c r="G735" s="10"/>
      <c r="H735" s="10"/>
      <c r="I735" s="10"/>
    </row>
    <row r="736" spans="3:9" x14ac:dyDescent="0.25">
      <c r="C736" s="10"/>
      <c r="D736" s="10"/>
      <c r="E736" s="10"/>
      <c r="F736" s="10"/>
      <c r="G736" s="10"/>
      <c r="H736" s="10"/>
      <c r="I736" s="10"/>
    </row>
    <row r="737" spans="3:9" x14ac:dyDescent="0.25">
      <c r="C737" s="10"/>
      <c r="D737" s="10"/>
      <c r="E737" s="10"/>
      <c r="F737" s="10"/>
      <c r="G737" s="10"/>
      <c r="H737" s="10"/>
      <c r="I737" s="10"/>
    </row>
    <row r="738" spans="3:9" x14ac:dyDescent="0.25">
      <c r="C738" s="10"/>
      <c r="D738" s="10"/>
      <c r="E738" s="10"/>
      <c r="F738" s="10"/>
      <c r="G738" s="10"/>
      <c r="H738" s="10"/>
      <c r="I738" s="10"/>
    </row>
    <row r="739" spans="3:9" x14ac:dyDescent="0.25">
      <c r="C739" s="10"/>
      <c r="D739" s="10"/>
      <c r="E739" s="10"/>
      <c r="F739" s="10"/>
      <c r="G739" s="10"/>
      <c r="H739" s="10"/>
      <c r="I739" s="10"/>
    </row>
    <row r="740" spans="3:9" x14ac:dyDescent="0.25">
      <c r="C740" s="10"/>
      <c r="D740" s="10"/>
      <c r="E740" s="10"/>
      <c r="F740" s="10"/>
      <c r="G740" s="10"/>
      <c r="H740" s="10"/>
      <c r="I740" s="10"/>
    </row>
    <row r="741" spans="3:9" x14ac:dyDescent="0.25">
      <c r="C741" s="10"/>
      <c r="D741" s="10"/>
      <c r="E741" s="10"/>
      <c r="F741" s="10"/>
      <c r="G741" s="10"/>
      <c r="H741" s="10"/>
      <c r="I741" s="10"/>
    </row>
    <row r="742" spans="3:9" x14ac:dyDescent="0.25">
      <c r="C742" s="10"/>
      <c r="D742" s="10"/>
      <c r="E742" s="10"/>
      <c r="F742" s="10"/>
      <c r="G742" s="10"/>
      <c r="H742" s="10"/>
      <c r="I742" s="10"/>
    </row>
    <row r="743" spans="3:9" x14ac:dyDescent="0.25">
      <c r="C743" s="10"/>
      <c r="D743" s="10"/>
      <c r="E743" s="10"/>
      <c r="F743" s="10"/>
      <c r="G743" s="10"/>
      <c r="H743" s="10"/>
      <c r="I743" s="10"/>
    </row>
    <row r="744" spans="3:9" x14ac:dyDescent="0.25">
      <c r="C744" s="10"/>
      <c r="D744" s="10"/>
      <c r="E744" s="10"/>
      <c r="F744" s="10"/>
      <c r="G744" s="10"/>
      <c r="H744" s="10"/>
      <c r="I744" s="10"/>
    </row>
    <row r="745" spans="3:9" x14ac:dyDescent="0.25">
      <c r="C745" s="10"/>
      <c r="D745" s="10"/>
      <c r="E745" s="10"/>
      <c r="F745" s="10"/>
      <c r="G745" s="10"/>
      <c r="H745" s="10"/>
      <c r="I745" s="10"/>
    </row>
    <row r="746" spans="3:9" x14ac:dyDescent="0.25">
      <c r="C746" s="10"/>
      <c r="D746" s="10"/>
      <c r="E746" s="10"/>
      <c r="F746" s="10"/>
      <c r="G746" s="10"/>
      <c r="H746" s="10"/>
      <c r="I746" s="10"/>
    </row>
    <row r="747" spans="3:9" x14ac:dyDescent="0.25">
      <c r="C747" s="10"/>
      <c r="D747" s="10"/>
      <c r="E747" s="10"/>
      <c r="F747" s="10"/>
      <c r="G747" s="10"/>
      <c r="H747" s="10"/>
      <c r="I747" s="10"/>
    </row>
    <row r="748" spans="3:9" x14ac:dyDescent="0.25">
      <c r="C748" s="10"/>
      <c r="D748" s="10"/>
      <c r="E748" s="10"/>
      <c r="F748" s="10"/>
      <c r="G748" s="10"/>
      <c r="H748" s="10"/>
      <c r="I748" s="10"/>
    </row>
    <row r="749" spans="3:9" x14ac:dyDescent="0.25">
      <c r="C749" s="10"/>
      <c r="D749" s="10"/>
      <c r="E749" s="10"/>
      <c r="F749" s="10"/>
      <c r="G749" s="10"/>
      <c r="H749" s="10"/>
      <c r="I749" s="10"/>
    </row>
    <row r="750" spans="3:9" x14ac:dyDescent="0.25">
      <c r="C750" s="10"/>
      <c r="D750" s="10"/>
      <c r="E750" s="10"/>
      <c r="F750" s="10"/>
      <c r="G750" s="10"/>
      <c r="H750" s="10"/>
      <c r="I750" s="10"/>
    </row>
    <row r="751" spans="3:9" x14ac:dyDescent="0.25">
      <c r="C751" s="10"/>
      <c r="D751" s="10"/>
      <c r="E751" s="10"/>
      <c r="F751" s="10"/>
      <c r="G751" s="10"/>
      <c r="H751" s="10"/>
      <c r="I751" s="10"/>
    </row>
    <row r="752" spans="3:9" x14ac:dyDescent="0.25">
      <c r="C752" s="10"/>
      <c r="D752" s="10"/>
      <c r="E752" s="10"/>
      <c r="F752" s="10"/>
      <c r="G752" s="10"/>
      <c r="H752" s="10"/>
      <c r="I752" s="10"/>
    </row>
    <row r="753" spans="3:9" x14ac:dyDescent="0.25">
      <c r="C753" s="10"/>
      <c r="D753" s="10"/>
      <c r="E753" s="10"/>
      <c r="F753" s="10"/>
      <c r="G753" s="10"/>
      <c r="H753" s="10"/>
      <c r="I753" s="10"/>
    </row>
    <row r="754" spans="3:9" x14ac:dyDescent="0.25">
      <c r="C754" s="10"/>
      <c r="D754" s="10"/>
      <c r="E754" s="10"/>
      <c r="F754" s="10"/>
      <c r="G754" s="10"/>
      <c r="H754" s="10"/>
      <c r="I754" s="10"/>
    </row>
    <row r="755" spans="3:9" x14ac:dyDescent="0.25">
      <c r="C755" s="10"/>
      <c r="D755" s="10"/>
      <c r="E755" s="10"/>
      <c r="F755" s="10"/>
      <c r="G755" s="10"/>
      <c r="H755" s="10"/>
      <c r="I755" s="10"/>
    </row>
    <row r="756" spans="3:9" x14ac:dyDescent="0.25">
      <c r="C756" s="10"/>
      <c r="D756" s="10"/>
      <c r="E756" s="10"/>
      <c r="F756" s="10"/>
      <c r="G756" s="10"/>
      <c r="H756" s="10"/>
      <c r="I756" s="10"/>
    </row>
    <row r="757" spans="3:9" x14ac:dyDescent="0.25">
      <c r="C757" s="10"/>
      <c r="D757" s="10"/>
      <c r="E757" s="10"/>
      <c r="F757" s="10"/>
      <c r="G757" s="10"/>
      <c r="H757" s="10"/>
      <c r="I757" s="10"/>
    </row>
    <row r="758" spans="3:9" x14ac:dyDescent="0.25">
      <c r="C758" s="10"/>
      <c r="D758" s="10"/>
      <c r="E758" s="10"/>
      <c r="F758" s="10"/>
      <c r="G758" s="10"/>
      <c r="H758" s="10"/>
      <c r="I758" s="10"/>
    </row>
    <row r="759" spans="3:9" x14ac:dyDescent="0.25">
      <c r="C759" s="10"/>
      <c r="D759" s="10"/>
      <c r="E759" s="10"/>
      <c r="F759" s="10"/>
      <c r="G759" s="10"/>
      <c r="H759" s="10"/>
      <c r="I759" s="10"/>
    </row>
    <row r="760" spans="3:9" x14ac:dyDescent="0.25">
      <c r="C760" s="10"/>
      <c r="D760" s="10"/>
      <c r="E760" s="10"/>
      <c r="F760" s="10"/>
      <c r="G760" s="10"/>
      <c r="H760" s="10"/>
      <c r="I760" s="10"/>
    </row>
    <row r="761" spans="3:9" x14ac:dyDescent="0.25">
      <c r="C761" s="10"/>
      <c r="D761" s="10"/>
      <c r="E761" s="10"/>
      <c r="F761" s="10"/>
      <c r="G761" s="10"/>
      <c r="H761" s="10"/>
      <c r="I761" s="10"/>
    </row>
    <row r="762" spans="3:9" x14ac:dyDescent="0.25">
      <c r="C762" s="10"/>
      <c r="D762" s="10"/>
      <c r="E762" s="10"/>
      <c r="F762" s="10"/>
      <c r="G762" s="10"/>
      <c r="H762" s="10"/>
      <c r="I762" s="10"/>
    </row>
    <row r="763" spans="3:9" x14ac:dyDescent="0.25">
      <c r="C763" s="10"/>
      <c r="D763" s="10"/>
      <c r="E763" s="10"/>
      <c r="F763" s="10"/>
      <c r="G763" s="10"/>
      <c r="H763" s="10"/>
      <c r="I763" s="10"/>
    </row>
    <row r="764" spans="3:9" x14ac:dyDescent="0.25">
      <c r="C764" s="10"/>
      <c r="D764" s="10"/>
      <c r="E764" s="10"/>
      <c r="F764" s="10"/>
      <c r="G764" s="10"/>
      <c r="H764" s="10"/>
      <c r="I764" s="10"/>
    </row>
    <row r="765" spans="3:9" x14ac:dyDescent="0.25">
      <c r="C765" s="10"/>
      <c r="D765" s="10"/>
      <c r="E765" s="10"/>
      <c r="F765" s="10"/>
      <c r="G765" s="10"/>
      <c r="H765" s="10"/>
      <c r="I765" s="10"/>
    </row>
    <row r="766" spans="3:9" x14ac:dyDescent="0.25">
      <c r="C766" s="10"/>
      <c r="D766" s="10"/>
      <c r="E766" s="10"/>
      <c r="F766" s="10"/>
      <c r="G766" s="10"/>
      <c r="H766" s="10"/>
      <c r="I766" s="10"/>
    </row>
    <row r="767" spans="3:9" x14ac:dyDescent="0.25">
      <c r="C767" s="10"/>
      <c r="D767" s="10"/>
      <c r="E767" s="10"/>
      <c r="F767" s="10"/>
      <c r="G767" s="10"/>
      <c r="H767" s="10"/>
      <c r="I767" s="10"/>
    </row>
    <row r="768" spans="3:9" x14ac:dyDescent="0.25">
      <c r="C768" s="10"/>
      <c r="D768" s="10"/>
      <c r="E768" s="10"/>
      <c r="F768" s="10"/>
      <c r="G768" s="10"/>
      <c r="H768" s="10"/>
      <c r="I768" s="10"/>
    </row>
    <row r="769" spans="3:9" x14ac:dyDescent="0.25">
      <c r="C769" s="10"/>
      <c r="D769" s="10"/>
      <c r="E769" s="10"/>
      <c r="F769" s="10"/>
      <c r="G769" s="10"/>
      <c r="H769" s="10"/>
      <c r="I769" s="10"/>
    </row>
    <row r="770" spans="3:9" x14ac:dyDescent="0.25">
      <c r="C770" s="10"/>
      <c r="D770" s="10"/>
      <c r="E770" s="10"/>
      <c r="F770" s="10"/>
      <c r="G770" s="10"/>
      <c r="H770" s="10"/>
      <c r="I770" s="10"/>
    </row>
    <row r="771" spans="3:9" x14ac:dyDescent="0.25">
      <c r="C771" s="10"/>
      <c r="D771" s="10"/>
      <c r="E771" s="10"/>
      <c r="F771" s="10"/>
      <c r="G771" s="10"/>
      <c r="H771" s="10"/>
      <c r="I771" s="10"/>
    </row>
    <row r="772" spans="3:9" x14ac:dyDescent="0.25">
      <c r="C772" s="10"/>
      <c r="D772" s="10"/>
      <c r="E772" s="10"/>
      <c r="F772" s="10"/>
      <c r="G772" s="10"/>
      <c r="H772" s="10"/>
      <c r="I772" s="10"/>
    </row>
    <row r="773" spans="3:9" x14ac:dyDescent="0.25">
      <c r="C773" s="10"/>
      <c r="D773" s="10"/>
      <c r="E773" s="10"/>
      <c r="F773" s="10"/>
      <c r="G773" s="10"/>
      <c r="H773" s="10"/>
      <c r="I773" s="10"/>
    </row>
    <row r="774" spans="3:9" x14ac:dyDescent="0.25">
      <c r="C774" s="10"/>
      <c r="D774" s="10"/>
      <c r="E774" s="10"/>
      <c r="F774" s="10"/>
      <c r="G774" s="10"/>
      <c r="H774" s="10"/>
      <c r="I774" s="10"/>
    </row>
    <row r="775" spans="3:9" x14ac:dyDescent="0.25">
      <c r="C775" s="10"/>
      <c r="D775" s="10"/>
      <c r="E775" s="10"/>
      <c r="F775" s="10"/>
      <c r="G775" s="10"/>
      <c r="H775" s="10"/>
      <c r="I775" s="10"/>
    </row>
    <row r="776" spans="3:9" x14ac:dyDescent="0.25">
      <c r="C776" s="10"/>
      <c r="D776" s="10"/>
      <c r="E776" s="10"/>
      <c r="F776" s="10"/>
      <c r="G776" s="10"/>
      <c r="H776" s="10"/>
      <c r="I776" s="10"/>
    </row>
    <row r="777" spans="3:9" x14ac:dyDescent="0.25">
      <c r="C777" s="10"/>
      <c r="D777" s="10"/>
      <c r="E777" s="10"/>
      <c r="F777" s="10"/>
      <c r="G777" s="10"/>
      <c r="H777" s="10"/>
      <c r="I777" s="10"/>
    </row>
    <row r="778" spans="3:9" x14ac:dyDescent="0.25">
      <c r="C778" s="10"/>
      <c r="D778" s="10"/>
      <c r="E778" s="10"/>
      <c r="F778" s="10"/>
      <c r="G778" s="10"/>
      <c r="H778" s="10"/>
      <c r="I778" s="10"/>
    </row>
    <row r="779" spans="3:9" x14ac:dyDescent="0.25">
      <c r="C779" s="10"/>
      <c r="D779" s="10"/>
      <c r="E779" s="10"/>
      <c r="F779" s="10"/>
      <c r="G779" s="10"/>
      <c r="H779" s="10"/>
      <c r="I779" s="10"/>
    </row>
    <row r="780" spans="3:9" x14ac:dyDescent="0.25">
      <c r="C780" s="10"/>
      <c r="D780" s="10"/>
      <c r="E780" s="10"/>
      <c r="F780" s="10"/>
      <c r="G780" s="10"/>
      <c r="H780" s="10"/>
      <c r="I780" s="10"/>
    </row>
    <row r="781" spans="3:9" x14ac:dyDescent="0.25">
      <c r="C781" s="10"/>
      <c r="D781" s="10"/>
      <c r="E781" s="10"/>
      <c r="F781" s="10"/>
      <c r="G781" s="10"/>
      <c r="H781" s="10"/>
      <c r="I781" s="10"/>
    </row>
    <row r="782" spans="3:9" x14ac:dyDescent="0.25">
      <c r="C782" s="10"/>
      <c r="D782" s="10"/>
      <c r="E782" s="10"/>
      <c r="F782" s="10"/>
      <c r="G782" s="10"/>
      <c r="H782" s="10"/>
      <c r="I782" s="10"/>
    </row>
    <row r="783" spans="3:9" x14ac:dyDescent="0.25">
      <c r="C783" s="10"/>
      <c r="D783" s="10"/>
      <c r="E783" s="10"/>
      <c r="F783" s="10"/>
      <c r="G783" s="10"/>
      <c r="H783" s="10"/>
      <c r="I783" s="10"/>
    </row>
    <row r="784" spans="3:9" x14ac:dyDescent="0.25">
      <c r="C784" s="10"/>
      <c r="D784" s="10"/>
      <c r="E784" s="10"/>
      <c r="F784" s="10"/>
      <c r="G784" s="10"/>
      <c r="H784" s="10"/>
      <c r="I784" s="10"/>
    </row>
    <row r="785" spans="3:9" x14ac:dyDescent="0.25">
      <c r="C785" s="10"/>
      <c r="D785" s="10"/>
      <c r="E785" s="10"/>
      <c r="F785" s="10"/>
      <c r="G785" s="10"/>
      <c r="H785" s="10"/>
      <c r="I785" s="10"/>
    </row>
    <row r="786" spans="3:9" x14ac:dyDescent="0.25">
      <c r="C786" s="10"/>
      <c r="D786" s="10"/>
      <c r="E786" s="10"/>
      <c r="F786" s="10"/>
      <c r="G786" s="10"/>
      <c r="H786" s="10"/>
      <c r="I786" s="10"/>
    </row>
    <row r="787" spans="3:9" x14ac:dyDescent="0.25">
      <c r="C787" s="10"/>
      <c r="D787" s="10"/>
      <c r="E787" s="10"/>
      <c r="F787" s="10"/>
      <c r="G787" s="10"/>
      <c r="H787" s="10"/>
      <c r="I787" s="10"/>
    </row>
    <row r="788" spans="3:9" x14ac:dyDescent="0.25">
      <c r="C788" s="10"/>
      <c r="D788" s="10"/>
      <c r="E788" s="10"/>
      <c r="F788" s="10"/>
      <c r="G788" s="10"/>
      <c r="H788" s="10"/>
      <c r="I788" s="10"/>
    </row>
    <row r="789" spans="3:9" x14ac:dyDescent="0.25">
      <c r="C789" s="10"/>
      <c r="D789" s="10"/>
      <c r="E789" s="10"/>
      <c r="F789" s="10"/>
      <c r="G789" s="10"/>
      <c r="H789" s="10"/>
      <c r="I789" s="10"/>
    </row>
    <row r="790" spans="3:9" x14ac:dyDescent="0.25">
      <c r="C790" s="10"/>
      <c r="D790" s="10"/>
      <c r="E790" s="10"/>
      <c r="F790" s="10"/>
      <c r="G790" s="10"/>
      <c r="H790" s="10"/>
      <c r="I790" s="10"/>
    </row>
    <row r="791" spans="3:9" x14ac:dyDescent="0.25">
      <c r="C791" s="10"/>
      <c r="D791" s="10"/>
      <c r="E791" s="10"/>
      <c r="F791" s="10"/>
      <c r="G791" s="10"/>
      <c r="H791" s="10"/>
      <c r="I791" s="10"/>
    </row>
    <row r="792" spans="3:9" x14ac:dyDescent="0.25">
      <c r="C792" s="10"/>
      <c r="D792" s="10"/>
      <c r="E792" s="10"/>
      <c r="F792" s="10"/>
      <c r="G792" s="10"/>
      <c r="H792" s="10"/>
      <c r="I792" s="10"/>
    </row>
    <row r="793" spans="3:9" x14ac:dyDescent="0.25">
      <c r="C793" s="10"/>
      <c r="D793" s="10"/>
      <c r="E793" s="10"/>
      <c r="F793" s="10"/>
      <c r="G793" s="10"/>
      <c r="H793" s="10"/>
      <c r="I793" s="10"/>
    </row>
    <row r="794" spans="3:9" x14ac:dyDescent="0.25">
      <c r="C794" s="10"/>
      <c r="D794" s="10"/>
      <c r="E794" s="10"/>
      <c r="F794" s="10"/>
      <c r="G794" s="10"/>
      <c r="H794" s="10"/>
      <c r="I794" s="10"/>
    </row>
    <row r="795" spans="3:9" x14ac:dyDescent="0.25">
      <c r="C795" s="10"/>
      <c r="D795" s="10"/>
      <c r="E795" s="10"/>
      <c r="F795" s="10"/>
      <c r="G795" s="10"/>
      <c r="H795" s="10"/>
      <c r="I795" s="10"/>
    </row>
    <row r="796" spans="3:9" x14ac:dyDescent="0.25">
      <c r="C796" s="10"/>
      <c r="D796" s="10"/>
      <c r="E796" s="10"/>
      <c r="F796" s="10"/>
      <c r="G796" s="10"/>
      <c r="H796" s="10"/>
      <c r="I796" s="10"/>
    </row>
    <row r="797" spans="3:9" x14ac:dyDescent="0.25">
      <c r="C797" s="10"/>
      <c r="D797" s="10"/>
      <c r="E797" s="10"/>
      <c r="F797" s="10"/>
      <c r="G797" s="10"/>
      <c r="H797" s="10"/>
      <c r="I797" s="10"/>
    </row>
    <row r="798" spans="3:9" x14ac:dyDescent="0.25">
      <c r="C798" s="10"/>
      <c r="D798" s="10"/>
      <c r="E798" s="10"/>
      <c r="F798" s="10"/>
      <c r="G798" s="10"/>
      <c r="H798" s="10"/>
      <c r="I798" s="10"/>
    </row>
    <row r="799" spans="3:9" x14ac:dyDescent="0.25">
      <c r="C799" s="10"/>
      <c r="D799" s="10"/>
      <c r="E799" s="10"/>
      <c r="F799" s="10"/>
      <c r="G799" s="10"/>
      <c r="H799" s="10"/>
      <c r="I799" s="10"/>
    </row>
    <row r="800" spans="3:9" x14ac:dyDescent="0.25">
      <c r="C800" s="10"/>
      <c r="D800" s="10"/>
      <c r="E800" s="10"/>
      <c r="F800" s="10"/>
      <c r="G800" s="10"/>
      <c r="H800" s="10"/>
      <c r="I800" s="10"/>
    </row>
    <row r="801" spans="3:9" x14ac:dyDescent="0.25">
      <c r="C801" s="10"/>
      <c r="D801" s="10"/>
      <c r="E801" s="10"/>
      <c r="F801" s="10"/>
      <c r="G801" s="10"/>
      <c r="H801" s="10"/>
      <c r="I801" s="10"/>
    </row>
    <row r="802" spans="3:9" x14ac:dyDescent="0.25">
      <c r="C802" s="10"/>
      <c r="D802" s="10"/>
      <c r="E802" s="10"/>
      <c r="F802" s="10"/>
      <c r="G802" s="10"/>
      <c r="H802" s="10"/>
      <c r="I802" s="10"/>
    </row>
    <row r="803" spans="3:9" x14ac:dyDescent="0.25">
      <c r="C803" s="10"/>
      <c r="D803" s="10"/>
      <c r="E803" s="10"/>
      <c r="F803" s="10"/>
      <c r="G803" s="10"/>
      <c r="H803" s="10"/>
      <c r="I803" s="10"/>
    </row>
    <row r="804" spans="3:9" x14ac:dyDescent="0.25">
      <c r="C804" s="10"/>
      <c r="D804" s="10"/>
      <c r="E804" s="10"/>
      <c r="F804" s="10"/>
      <c r="G804" s="10"/>
      <c r="H804" s="10"/>
      <c r="I804" s="10"/>
    </row>
    <row r="805" spans="3:9" x14ac:dyDescent="0.25">
      <c r="C805" s="10"/>
      <c r="D805" s="10"/>
      <c r="E805" s="10"/>
      <c r="F805" s="10"/>
      <c r="G805" s="10"/>
      <c r="H805" s="10"/>
      <c r="I805" s="10"/>
    </row>
    <row r="806" spans="3:9" x14ac:dyDescent="0.25">
      <c r="C806" s="10"/>
      <c r="D806" s="10"/>
      <c r="E806" s="10"/>
      <c r="F806" s="10"/>
      <c r="G806" s="10"/>
      <c r="H806" s="10"/>
      <c r="I806" s="10"/>
    </row>
    <row r="807" spans="3:9" x14ac:dyDescent="0.25">
      <c r="C807" s="10"/>
      <c r="D807" s="10"/>
      <c r="E807" s="10"/>
      <c r="F807" s="10"/>
      <c r="G807" s="10"/>
      <c r="H807" s="10"/>
      <c r="I807" s="10"/>
    </row>
    <row r="808" spans="3:9" x14ac:dyDescent="0.25">
      <c r="C808" s="10"/>
      <c r="D808" s="10"/>
      <c r="E808" s="10"/>
      <c r="F808" s="10"/>
      <c r="G808" s="10"/>
      <c r="H808" s="10"/>
      <c r="I808" s="10"/>
    </row>
    <row r="809" spans="3:9" x14ac:dyDescent="0.25">
      <c r="C809" s="10"/>
      <c r="D809" s="10"/>
      <c r="E809" s="10"/>
      <c r="F809" s="10"/>
      <c r="G809" s="10"/>
      <c r="H809" s="10"/>
      <c r="I809" s="10"/>
    </row>
    <row r="810" spans="3:9" x14ac:dyDescent="0.25">
      <c r="C810" s="10"/>
      <c r="D810" s="10"/>
      <c r="E810" s="10"/>
      <c r="F810" s="10"/>
      <c r="G810" s="10"/>
      <c r="H810" s="10"/>
      <c r="I810" s="10"/>
    </row>
    <row r="811" spans="3:9" x14ac:dyDescent="0.25">
      <c r="C811" s="10"/>
      <c r="D811" s="10"/>
      <c r="E811" s="10"/>
      <c r="F811" s="10"/>
      <c r="G811" s="10"/>
      <c r="H811" s="10"/>
      <c r="I811" s="10"/>
    </row>
    <row r="812" spans="3:9" x14ac:dyDescent="0.25">
      <c r="C812" s="10"/>
      <c r="D812" s="10"/>
      <c r="E812" s="10"/>
      <c r="F812" s="10"/>
      <c r="G812" s="10"/>
      <c r="H812" s="10"/>
      <c r="I812" s="10"/>
    </row>
    <row r="813" spans="3:9" x14ac:dyDescent="0.25">
      <c r="C813" s="10"/>
      <c r="D813" s="10"/>
      <c r="E813" s="10"/>
      <c r="F813" s="10"/>
      <c r="G813" s="10"/>
      <c r="H813" s="10"/>
      <c r="I813" s="10"/>
    </row>
    <row r="814" spans="3:9" x14ac:dyDescent="0.25">
      <c r="C814" s="10"/>
      <c r="D814" s="10"/>
      <c r="E814" s="10"/>
      <c r="F814" s="10"/>
      <c r="G814" s="10"/>
      <c r="H814" s="10"/>
      <c r="I814" s="10"/>
    </row>
    <row r="815" spans="3:9" x14ac:dyDescent="0.25">
      <c r="C815" s="10"/>
      <c r="D815" s="10"/>
      <c r="E815" s="10"/>
      <c r="F815" s="10"/>
      <c r="G815" s="10"/>
      <c r="H815" s="10"/>
      <c r="I815" s="10"/>
    </row>
    <row r="816" spans="3:9" x14ac:dyDescent="0.25">
      <c r="C816" s="10"/>
      <c r="D816" s="10"/>
      <c r="E816" s="10"/>
      <c r="F816" s="10"/>
      <c r="G816" s="10"/>
      <c r="H816" s="10"/>
      <c r="I816" s="10"/>
    </row>
    <row r="817" spans="3:9" x14ac:dyDescent="0.25">
      <c r="C817" s="10"/>
      <c r="D817" s="10"/>
      <c r="E817" s="10"/>
      <c r="F817" s="10"/>
      <c r="G817" s="10"/>
      <c r="H817" s="10"/>
      <c r="I817" s="10"/>
    </row>
    <row r="818" spans="3:9" x14ac:dyDescent="0.25">
      <c r="C818" s="10"/>
      <c r="D818" s="10"/>
      <c r="E818" s="10"/>
      <c r="F818" s="10"/>
      <c r="G818" s="10"/>
      <c r="H818" s="10"/>
      <c r="I818" s="10"/>
    </row>
    <row r="819" spans="3:9" x14ac:dyDescent="0.25">
      <c r="C819" s="10"/>
      <c r="D819" s="10"/>
      <c r="E819" s="10"/>
      <c r="F819" s="10"/>
      <c r="G819" s="10"/>
      <c r="H819" s="10"/>
      <c r="I819" s="10"/>
    </row>
    <row r="820" spans="3:9" x14ac:dyDescent="0.25">
      <c r="C820" s="10"/>
      <c r="D820" s="10"/>
      <c r="E820" s="10"/>
      <c r="F820" s="10"/>
      <c r="G820" s="10"/>
      <c r="H820" s="10"/>
      <c r="I820" s="10"/>
    </row>
    <row r="821" spans="3:9" x14ac:dyDescent="0.25">
      <c r="C821" s="10"/>
      <c r="D821" s="10"/>
      <c r="E821" s="10"/>
      <c r="F821" s="10"/>
      <c r="G821" s="10"/>
      <c r="H821" s="10"/>
      <c r="I821" s="10"/>
    </row>
    <row r="822" spans="3:9" x14ac:dyDescent="0.25">
      <c r="C822" s="10"/>
      <c r="D822" s="10"/>
      <c r="E822" s="10"/>
      <c r="F822" s="10"/>
      <c r="G822" s="10"/>
      <c r="H822" s="10"/>
      <c r="I822" s="10"/>
    </row>
    <row r="823" spans="3:9" x14ac:dyDescent="0.25">
      <c r="C823" s="10"/>
      <c r="D823" s="10"/>
      <c r="E823" s="10"/>
      <c r="F823" s="10"/>
      <c r="G823" s="10"/>
      <c r="H823" s="10"/>
      <c r="I823" s="10"/>
    </row>
    <row r="824" spans="3:9" x14ac:dyDescent="0.25">
      <c r="C824" s="10"/>
      <c r="D824" s="10"/>
      <c r="E824" s="10"/>
      <c r="F824" s="10"/>
      <c r="G824" s="10"/>
      <c r="H824" s="10"/>
      <c r="I824" s="10"/>
    </row>
    <row r="825" spans="3:9" x14ac:dyDescent="0.25">
      <c r="C825" s="10"/>
      <c r="D825" s="10"/>
      <c r="E825" s="10"/>
      <c r="F825" s="10"/>
      <c r="G825" s="10"/>
      <c r="H825" s="10"/>
      <c r="I825" s="10"/>
    </row>
    <row r="826" spans="3:9" x14ac:dyDescent="0.25">
      <c r="C826" s="10"/>
      <c r="D826" s="10"/>
      <c r="E826" s="10"/>
      <c r="F826" s="10"/>
      <c r="G826" s="10"/>
      <c r="H826" s="10"/>
      <c r="I826" s="10"/>
    </row>
    <row r="827" spans="3:9" x14ac:dyDescent="0.25">
      <c r="C827" s="10"/>
      <c r="D827" s="10"/>
      <c r="E827" s="10"/>
      <c r="F827" s="10"/>
      <c r="G827" s="10"/>
      <c r="H827" s="10"/>
      <c r="I827" s="10"/>
    </row>
    <row r="828" spans="3:9" x14ac:dyDescent="0.25">
      <c r="C828" s="10"/>
      <c r="D828" s="10"/>
      <c r="E828" s="10"/>
      <c r="F828" s="10"/>
      <c r="G828" s="10"/>
      <c r="H828" s="10"/>
      <c r="I828" s="10"/>
    </row>
    <row r="829" spans="3:9" x14ac:dyDescent="0.25">
      <c r="C829" s="10"/>
      <c r="D829" s="10"/>
      <c r="E829" s="10"/>
      <c r="F829" s="10"/>
      <c r="G829" s="10"/>
      <c r="H829" s="10"/>
      <c r="I829" s="10"/>
    </row>
    <row r="830" spans="3:9" x14ac:dyDescent="0.25">
      <c r="C830" s="10"/>
      <c r="D830" s="10"/>
      <c r="E830" s="10"/>
      <c r="F830" s="10"/>
      <c r="G830" s="10"/>
      <c r="H830" s="10"/>
      <c r="I830" s="10"/>
    </row>
    <row r="831" spans="3:9" x14ac:dyDescent="0.25">
      <c r="C831" s="10"/>
      <c r="D831" s="10"/>
      <c r="E831" s="10"/>
      <c r="F831" s="10"/>
      <c r="G831" s="10"/>
      <c r="H831" s="10"/>
      <c r="I831" s="10"/>
    </row>
    <row r="832" spans="3:9" x14ac:dyDescent="0.25">
      <c r="C832" s="10"/>
      <c r="D832" s="10"/>
      <c r="E832" s="10"/>
      <c r="F832" s="10"/>
      <c r="G832" s="10"/>
      <c r="H832" s="10"/>
      <c r="I832" s="10"/>
    </row>
    <row r="833" spans="3:9" x14ac:dyDescent="0.25">
      <c r="C833" s="10"/>
      <c r="D833" s="10"/>
      <c r="E833" s="10"/>
      <c r="F833" s="10"/>
      <c r="G833" s="10"/>
      <c r="H833" s="10"/>
      <c r="I833" s="10"/>
    </row>
    <row r="834" spans="3:9" x14ac:dyDescent="0.25">
      <c r="C834" s="10"/>
      <c r="D834" s="10"/>
      <c r="E834" s="10"/>
      <c r="F834" s="10"/>
      <c r="G834" s="10"/>
      <c r="H834" s="10"/>
      <c r="I834" s="10"/>
    </row>
    <row r="835" spans="3:9" x14ac:dyDescent="0.25">
      <c r="C835" s="10"/>
      <c r="D835" s="10"/>
      <c r="E835" s="10"/>
      <c r="F835" s="10"/>
      <c r="G835" s="10"/>
      <c r="H835" s="10"/>
      <c r="I835" s="10"/>
    </row>
    <row r="836" spans="3:9" x14ac:dyDescent="0.25">
      <c r="C836" s="10"/>
      <c r="D836" s="10"/>
      <c r="E836" s="10"/>
      <c r="F836" s="10"/>
      <c r="G836" s="10"/>
      <c r="H836" s="10"/>
      <c r="I836" s="10"/>
    </row>
    <row r="837" spans="3:9" x14ac:dyDescent="0.25">
      <c r="C837" s="10"/>
      <c r="D837" s="10"/>
      <c r="E837" s="10"/>
      <c r="F837" s="10"/>
      <c r="G837" s="10"/>
      <c r="H837" s="10"/>
      <c r="I837" s="10"/>
    </row>
    <row r="838" spans="3:9" x14ac:dyDescent="0.25">
      <c r="C838" s="10"/>
      <c r="D838" s="10"/>
      <c r="E838" s="10"/>
      <c r="F838" s="10"/>
      <c r="G838" s="10"/>
      <c r="H838" s="10"/>
      <c r="I838" s="10"/>
    </row>
    <row r="839" spans="3:9" x14ac:dyDescent="0.25">
      <c r="C839" s="10"/>
      <c r="D839" s="10"/>
      <c r="E839" s="10"/>
      <c r="F839" s="10"/>
      <c r="G839" s="10"/>
      <c r="H839" s="10"/>
      <c r="I839" s="10"/>
    </row>
    <row r="840" spans="3:9" x14ac:dyDescent="0.25">
      <c r="C840" s="10"/>
      <c r="D840" s="10"/>
      <c r="E840" s="10"/>
      <c r="F840" s="10"/>
      <c r="G840" s="10"/>
      <c r="H840" s="10"/>
      <c r="I840" s="10"/>
    </row>
    <row r="841" spans="3:9" x14ac:dyDescent="0.25">
      <c r="C841" s="10"/>
      <c r="D841" s="10"/>
      <c r="E841" s="10"/>
      <c r="F841" s="10"/>
      <c r="G841" s="10"/>
      <c r="H841" s="10"/>
      <c r="I841" s="10"/>
    </row>
    <row r="842" spans="3:9" x14ac:dyDescent="0.25">
      <c r="C842" s="10"/>
      <c r="D842" s="10"/>
      <c r="E842" s="10"/>
      <c r="F842" s="10"/>
      <c r="G842" s="10"/>
      <c r="H842" s="10"/>
      <c r="I842" s="10"/>
    </row>
    <row r="843" spans="3:9" x14ac:dyDescent="0.25">
      <c r="C843" s="10"/>
      <c r="D843" s="10"/>
      <c r="E843" s="10"/>
      <c r="F843" s="10"/>
      <c r="G843" s="10"/>
      <c r="H843" s="10"/>
      <c r="I843" s="10"/>
    </row>
    <row r="844" spans="3:9" x14ac:dyDescent="0.25">
      <c r="C844" s="10"/>
      <c r="D844" s="10"/>
      <c r="E844" s="10"/>
      <c r="F844" s="10"/>
      <c r="G844" s="10"/>
      <c r="H844" s="10"/>
      <c r="I844" s="10"/>
    </row>
    <row r="845" spans="3:9" x14ac:dyDescent="0.25">
      <c r="C845" s="10"/>
      <c r="D845" s="10"/>
      <c r="E845" s="10"/>
      <c r="F845" s="10"/>
      <c r="G845" s="10"/>
      <c r="H845" s="10"/>
      <c r="I845" s="10"/>
    </row>
    <row r="846" spans="3:9" x14ac:dyDescent="0.25">
      <c r="C846" s="10"/>
      <c r="D846" s="10"/>
      <c r="E846" s="10"/>
      <c r="F846" s="10"/>
      <c r="G846" s="10"/>
      <c r="H846" s="10"/>
      <c r="I846" s="10"/>
    </row>
    <row r="847" spans="3:9" x14ac:dyDescent="0.25">
      <c r="C847" s="10"/>
      <c r="D847" s="10"/>
      <c r="E847" s="10"/>
      <c r="F847" s="10"/>
      <c r="G847" s="10"/>
      <c r="H847" s="10"/>
      <c r="I847" s="10"/>
    </row>
    <row r="848" spans="3:9" x14ac:dyDescent="0.25">
      <c r="C848" s="10"/>
      <c r="D848" s="10"/>
      <c r="E848" s="10"/>
      <c r="F848" s="10"/>
      <c r="G848" s="10"/>
      <c r="H848" s="10"/>
      <c r="I848" s="10"/>
    </row>
    <row r="849" spans="3:9" x14ac:dyDescent="0.25">
      <c r="C849" s="10"/>
      <c r="D849" s="10"/>
      <c r="E849" s="10"/>
      <c r="F849" s="10"/>
      <c r="G849" s="10"/>
      <c r="H849" s="10"/>
      <c r="I849" s="10"/>
    </row>
    <row r="850" spans="3:9" x14ac:dyDescent="0.25">
      <c r="C850" s="10"/>
      <c r="D850" s="10"/>
      <c r="E850" s="10"/>
      <c r="F850" s="10"/>
      <c r="G850" s="10"/>
      <c r="H850" s="10"/>
      <c r="I850" s="10"/>
    </row>
    <row r="851" spans="3:9" x14ac:dyDescent="0.25">
      <c r="C851" s="10"/>
      <c r="D851" s="10"/>
      <c r="E851" s="10"/>
      <c r="F851" s="10"/>
      <c r="G851" s="10"/>
      <c r="H851" s="10"/>
      <c r="I851" s="10"/>
    </row>
    <row r="852" spans="3:9" x14ac:dyDescent="0.25">
      <c r="C852" s="10"/>
      <c r="D852" s="10"/>
      <c r="E852" s="10"/>
      <c r="F852" s="10"/>
      <c r="G852" s="10"/>
      <c r="H852" s="10"/>
      <c r="I852" s="10"/>
    </row>
    <row r="853" spans="3:9" x14ac:dyDescent="0.25">
      <c r="C853" s="10"/>
      <c r="D853" s="10"/>
      <c r="E853" s="10"/>
      <c r="F853" s="10"/>
      <c r="G853" s="10"/>
      <c r="H853" s="10"/>
      <c r="I853" s="10"/>
    </row>
    <row r="854" spans="3:9" x14ac:dyDescent="0.25">
      <c r="C854" s="10"/>
      <c r="D854" s="10"/>
      <c r="E854" s="10"/>
      <c r="F854" s="10"/>
      <c r="G854" s="10"/>
      <c r="H854" s="10"/>
      <c r="I854" s="10"/>
    </row>
    <row r="855" spans="3:9" x14ac:dyDescent="0.25">
      <c r="C855" s="10"/>
      <c r="D855" s="10"/>
      <c r="E855" s="10"/>
      <c r="F855" s="10"/>
      <c r="G855" s="10"/>
      <c r="H855" s="10"/>
      <c r="I855" s="10"/>
    </row>
    <row r="856" spans="3:9" x14ac:dyDescent="0.25">
      <c r="C856" s="10"/>
      <c r="D856" s="10"/>
      <c r="E856" s="10"/>
      <c r="F856" s="10"/>
      <c r="G856" s="10"/>
      <c r="H856" s="10"/>
      <c r="I856" s="10"/>
    </row>
    <row r="857" spans="3:9" x14ac:dyDescent="0.25">
      <c r="C857" s="10"/>
      <c r="D857" s="10"/>
      <c r="E857" s="10"/>
      <c r="F857" s="10"/>
      <c r="G857" s="10"/>
      <c r="H857" s="10"/>
      <c r="I857" s="10"/>
    </row>
    <row r="858" spans="3:9" x14ac:dyDescent="0.25">
      <c r="C858" s="10"/>
      <c r="D858" s="10"/>
      <c r="E858" s="10"/>
      <c r="F858" s="10"/>
      <c r="G858" s="10"/>
      <c r="H858" s="10"/>
      <c r="I858" s="10"/>
    </row>
    <row r="859" spans="3:9" x14ac:dyDescent="0.25">
      <c r="C859" s="10"/>
      <c r="D859" s="10"/>
      <c r="E859" s="10"/>
      <c r="F859" s="10"/>
      <c r="G859" s="10"/>
      <c r="H859" s="10"/>
      <c r="I859" s="10"/>
    </row>
    <row r="860" spans="3:9" x14ac:dyDescent="0.25">
      <c r="C860" s="10"/>
      <c r="D860" s="10"/>
      <c r="E860" s="10"/>
      <c r="F860" s="10"/>
      <c r="G860" s="10"/>
      <c r="H860" s="10"/>
      <c r="I860" s="10"/>
    </row>
    <row r="861" spans="3:9" x14ac:dyDescent="0.25">
      <c r="C861" s="10"/>
      <c r="D861" s="10"/>
      <c r="E861" s="10"/>
      <c r="F861" s="10"/>
      <c r="G861" s="10"/>
      <c r="H861" s="10"/>
      <c r="I861" s="10"/>
    </row>
    <row r="862" spans="3:9" x14ac:dyDescent="0.25">
      <c r="C862" s="10"/>
      <c r="D862" s="10"/>
      <c r="E862" s="10"/>
      <c r="F862" s="10"/>
      <c r="G862" s="10"/>
      <c r="H862" s="10"/>
      <c r="I862" s="10"/>
    </row>
    <row r="863" spans="3:9" x14ac:dyDescent="0.25">
      <c r="C863" s="10"/>
      <c r="D863" s="10"/>
      <c r="E863" s="10"/>
      <c r="F863" s="10"/>
      <c r="G863" s="10"/>
      <c r="H863" s="10"/>
      <c r="I863" s="10"/>
    </row>
    <row r="864" spans="3:9" x14ac:dyDescent="0.25">
      <c r="C864" s="10"/>
      <c r="D864" s="10"/>
      <c r="E864" s="10"/>
      <c r="F864" s="10"/>
      <c r="G864" s="10"/>
      <c r="H864" s="10"/>
      <c r="I864" s="10"/>
    </row>
    <row r="865" spans="3:9" x14ac:dyDescent="0.25">
      <c r="C865" s="10"/>
      <c r="D865" s="10"/>
      <c r="E865" s="10"/>
      <c r="F865" s="10"/>
      <c r="G865" s="10"/>
      <c r="H865" s="10"/>
      <c r="I865" s="10"/>
    </row>
    <row r="866" spans="3:9" x14ac:dyDescent="0.25">
      <c r="C866" s="10"/>
      <c r="D866" s="10"/>
      <c r="E866" s="10"/>
      <c r="F866" s="10"/>
      <c r="G866" s="10"/>
      <c r="H866" s="10"/>
      <c r="I866" s="10"/>
    </row>
    <row r="867" spans="3:9" x14ac:dyDescent="0.25">
      <c r="C867" s="10"/>
      <c r="D867" s="10"/>
      <c r="E867" s="10"/>
      <c r="F867" s="10"/>
      <c r="G867" s="10"/>
      <c r="H867" s="10"/>
      <c r="I867" s="10"/>
    </row>
    <row r="868" spans="3:9" x14ac:dyDescent="0.25">
      <c r="C868" s="10"/>
      <c r="D868" s="10"/>
      <c r="E868" s="10"/>
      <c r="F868" s="10"/>
      <c r="G868" s="10"/>
      <c r="H868" s="10"/>
      <c r="I868" s="10"/>
    </row>
    <row r="869" spans="3:9" x14ac:dyDescent="0.25">
      <c r="C869" s="10"/>
      <c r="D869" s="10"/>
      <c r="E869" s="10"/>
      <c r="F869" s="10"/>
      <c r="G869" s="10"/>
      <c r="H869" s="10"/>
      <c r="I869" s="10"/>
    </row>
    <row r="870" spans="3:9" x14ac:dyDescent="0.25">
      <c r="C870" s="10"/>
      <c r="D870" s="10"/>
      <c r="E870" s="10"/>
      <c r="F870" s="10"/>
      <c r="G870" s="10"/>
      <c r="H870" s="10"/>
      <c r="I870" s="10"/>
    </row>
    <row r="871" spans="3:9" x14ac:dyDescent="0.25">
      <c r="C871" s="10"/>
      <c r="D871" s="10"/>
      <c r="E871" s="10"/>
      <c r="F871" s="10"/>
      <c r="G871" s="10"/>
      <c r="H871" s="10"/>
      <c r="I871" s="10"/>
    </row>
    <row r="872" spans="3:9" x14ac:dyDescent="0.25">
      <c r="C872" s="10"/>
      <c r="D872" s="10"/>
      <c r="E872" s="10"/>
      <c r="F872" s="10"/>
      <c r="G872" s="10"/>
      <c r="H872" s="10"/>
      <c r="I872" s="10"/>
    </row>
    <row r="873" spans="3:9" x14ac:dyDescent="0.25">
      <c r="C873" s="10"/>
      <c r="D873" s="10"/>
      <c r="E873" s="10"/>
      <c r="F873" s="10"/>
      <c r="G873" s="10"/>
      <c r="H873" s="10"/>
      <c r="I873" s="10"/>
    </row>
    <row r="874" spans="3:9" x14ac:dyDescent="0.25">
      <c r="C874" s="10"/>
      <c r="D874" s="10"/>
      <c r="E874" s="10"/>
      <c r="F874" s="10"/>
      <c r="G874" s="10"/>
      <c r="H874" s="10"/>
      <c r="I874" s="10"/>
    </row>
    <row r="875" spans="3:9" x14ac:dyDescent="0.25">
      <c r="C875" s="10"/>
      <c r="D875" s="10"/>
      <c r="E875" s="10"/>
      <c r="F875" s="10"/>
      <c r="G875" s="10"/>
      <c r="H875" s="10"/>
      <c r="I875" s="10"/>
    </row>
    <row r="876" spans="3:9" x14ac:dyDescent="0.25">
      <c r="C876" s="10"/>
      <c r="D876" s="10"/>
      <c r="E876" s="10"/>
      <c r="F876" s="10"/>
      <c r="G876" s="10"/>
      <c r="H876" s="10"/>
      <c r="I876" s="10"/>
    </row>
    <row r="877" spans="3:9" x14ac:dyDescent="0.25">
      <c r="C877" s="10"/>
      <c r="D877" s="10"/>
      <c r="E877" s="10"/>
      <c r="F877" s="10"/>
      <c r="G877" s="10"/>
      <c r="H877" s="10"/>
      <c r="I877" s="10"/>
    </row>
    <row r="878" spans="3:9" x14ac:dyDescent="0.25">
      <c r="C878" s="10"/>
      <c r="D878" s="10"/>
      <c r="E878" s="10"/>
      <c r="F878" s="10"/>
      <c r="G878" s="10"/>
      <c r="H878" s="10"/>
      <c r="I878" s="10"/>
    </row>
    <row r="879" spans="3:9" x14ac:dyDescent="0.25">
      <c r="C879" s="10"/>
      <c r="D879" s="10"/>
      <c r="E879" s="10"/>
      <c r="F879" s="10"/>
      <c r="G879" s="10"/>
      <c r="H879" s="10"/>
      <c r="I879" s="10"/>
    </row>
    <row r="880" spans="3:9" x14ac:dyDescent="0.25">
      <c r="C880" s="10"/>
      <c r="D880" s="10"/>
      <c r="E880" s="10"/>
      <c r="F880" s="10"/>
      <c r="G880" s="10"/>
      <c r="H880" s="10"/>
      <c r="I880" s="10"/>
    </row>
    <row r="881" spans="3:9" x14ac:dyDescent="0.25">
      <c r="C881" s="10"/>
      <c r="D881" s="10"/>
      <c r="E881" s="10"/>
      <c r="F881" s="10"/>
      <c r="G881" s="10"/>
      <c r="H881" s="10"/>
      <c r="I881" s="10"/>
    </row>
    <row r="882" spans="3:9" x14ac:dyDescent="0.25">
      <c r="C882" s="10"/>
      <c r="D882" s="10"/>
      <c r="E882" s="10"/>
      <c r="F882" s="10"/>
      <c r="G882" s="10"/>
      <c r="H882" s="10"/>
      <c r="I882" s="10"/>
    </row>
    <row r="883" spans="3:9" x14ac:dyDescent="0.25">
      <c r="C883" s="10"/>
      <c r="D883" s="10"/>
      <c r="E883" s="10"/>
      <c r="F883" s="10"/>
      <c r="G883" s="10"/>
      <c r="H883" s="10"/>
      <c r="I883" s="10"/>
    </row>
    <row r="884" spans="3:9" x14ac:dyDescent="0.25">
      <c r="C884" s="10"/>
      <c r="D884" s="10"/>
      <c r="E884" s="10"/>
      <c r="F884" s="10"/>
      <c r="G884" s="10"/>
      <c r="H884" s="10"/>
      <c r="I884" s="10"/>
    </row>
    <row r="885" spans="3:9" x14ac:dyDescent="0.25">
      <c r="C885" s="10"/>
      <c r="D885" s="10"/>
      <c r="E885" s="10"/>
      <c r="F885" s="10"/>
      <c r="G885" s="10"/>
      <c r="H885" s="10"/>
      <c r="I885" s="10"/>
    </row>
    <row r="886" spans="3:9" x14ac:dyDescent="0.25">
      <c r="C886" s="10"/>
      <c r="D886" s="10"/>
      <c r="E886" s="10"/>
      <c r="F886" s="10"/>
      <c r="G886" s="10"/>
      <c r="H886" s="10"/>
      <c r="I886" s="10"/>
    </row>
    <row r="887" spans="3:9" x14ac:dyDescent="0.25">
      <c r="C887" s="10"/>
      <c r="D887" s="10"/>
      <c r="E887" s="10"/>
      <c r="F887" s="10"/>
      <c r="G887" s="10"/>
      <c r="H887" s="10"/>
      <c r="I887" s="10"/>
    </row>
    <row r="888" spans="3:9" x14ac:dyDescent="0.25">
      <c r="C888" s="10"/>
      <c r="D888" s="10"/>
      <c r="E888" s="10"/>
      <c r="F888" s="10"/>
      <c r="G888" s="10"/>
      <c r="H888" s="10"/>
      <c r="I888" s="10"/>
    </row>
    <row r="889" spans="3:9" x14ac:dyDescent="0.25">
      <c r="C889" s="10"/>
      <c r="D889" s="10"/>
      <c r="E889" s="10"/>
      <c r="F889" s="10"/>
      <c r="G889" s="10"/>
      <c r="H889" s="10"/>
      <c r="I889" s="10"/>
    </row>
    <row r="890" spans="3:9" x14ac:dyDescent="0.25">
      <c r="C890" s="10"/>
      <c r="D890" s="10"/>
      <c r="E890" s="10"/>
      <c r="F890" s="10"/>
      <c r="G890" s="10"/>
      <c r="H890" s="10"/>
      <c r="I890" s="10"/>
    </row>
    <row r="891" spans="3:9" x14ac:dyDescent="0.25">
      <c r="C891" s="10"/>
      <c r="D891" s="10"/>
      <c r="E891" s="10"/>
      <c r="F891" s="10"/>
      <c r="G891" s="10"/>
      <c r="H891" s="10"/>
      <c r="I891" s="10"/>
    </row>
    <row r="892" spans="3:9" x14ac:dyDescent="0.25">
      <c r="C892" s="10"/>
      <c r="D892" s="10"/>
      <c r="E892" s="10"/>
      <c r="F892" s="10"/>
      <c r="G892" s="10"/>
      <c r="H892" s="10"/>
      <c r="I892" s="10"/>
    </row>
    <row r="893" spans="3:9" x14ac:dyDescent="0.25">
      <c r="C893" s="10"/>
      <c r="D893" s="10"/>
      <c r="E893" s="10"/>
      <c r="F893" s="10"/>
      <c r="G893" s="10"/>
      <c r="H893" s="10"/>
      <c r="I893" s="10"/>
    </row>
    <row r="894" spans="3:9" x14ac:dyDescent="0.25">
      <c r="C894" s="10"/>
      <c r="D894" s="10"/>
      <c r="E894" s="10"/>
      <c r="F894" s="10"/>
      <c r="G894" s="10"/>
      <c r="H894" s="10"/>
      <c r="I894" s="10"/>
    </row>
    <row r="895" spans="3:9" x14ac:dyDescent="0.25">
      <c r="C895" s="10"/>
      <c r="D895" s="10"/>
      <c r="E895" s="10"/>
      <c r="F895" s="10"/>
      <c r="G895" s="10"/>
      <c r="H895" s="10"/>
      <c r="I895" s="10"/>
    </row>
    <row r="896" spans="3:9" x14ac:dyDescent="0.25">
      <c r="C896" s="10"/>
      <c r="D896" s="10"/>
      <c r="E896" s="10"/>
      <c r="F896" s="10"/>
      <c r="G896" s="10"/>
      <c r="H896" s="10"/>
      <c r="I896" s="10"/>
    </row>
    <row r="897" spans="3:9" x14ac:dyDescent="0.25">
      <c r="C897" s="10"/>
      <c r="D897" s="10"/>
      <c r="E897" s="10"/>
      <c r="F897" s="10"/>
      <c r="G897" s="10"/>
      <c r="H897" s="10"/>
      <c r="I897" s="10"/>
    </row>
    <row r="898" spans="3:9" x14ac:dyDescent="0.25">
      <c r="C898" s="10"/>
      <c r="D898" s="10"/>
      <c r="E898" s="10"/>
      <c r="F898" s="10"/>
      <c r="G898" s="10"/>
      <c r="H898" s="10"/>
      <c r="I898" s="10"/>
    </row>
    <row r="899" spans="3:9" x14ac:dyDescent="0.25">
      <c r="C899" s="10"/>
      <c r="D899" s="10"/>
      <c r="E899" s="10"/>
      <c r="F899" s="10"/>
      <c r="G899" s="10"/>
      <c r="H899" s="10"/>
      <c r="I899" s="10"/>
    </row>
    <row r="900" spans="3:9" x14ac:dyDescent="0.25">
      <c r="C900" s="10"/>
      <c r="D900" s="10"/>
      <c r="E900" s="10"/>
      <c r="F900" s="10"/>
      <c r="G900" s="10"/>
      <c r="H900" s="10"/>
      <c r="I900" s="10"/>
    </row>
    <row r="901" spans="3:9" x14ac:dyDescent="0.25">
      <c r="C901" s="10"/>
      <c r="D901" s="10"/>
      <c r="E901" s="10"/>
      <c r="F901" s="10"/>
      <c r="G901" s="10"/>
      <c r="H901" s="10"/>
      <c r="I901" s="10"/>
    </row>
    <row r="902" spans="3:9" x14ac:dyDescent="0.25">
      <c r="C902" s="10"/>
      <c r="D902" s="10"/>
      <c r="E902" s="10"/>
      <c r="F902" s="10"/>
      <c r="G902" s="10"/>
      <c r="H902" s="10"/>
      <c r="I902" s="10"/>
    </row>
    <row r="903" spans="3:9" x14ac:dyDescent="0.25">
      <c r="C903" s="10"/>
      <c r="D903" s="10"/>
      <c r="E903" s="10"/>
      <c r="F903" s="10"/>
      <c r="G903" s="10"/>
      <c r="H903" s="10"/>
      <c r="I903" s="10"/>
    </row>
    <row r="904" spans="3:9" x14ac:dyDescent="0.25">
      <c r="C904" s="10"/>
      <c r="D904" s="10"/>
      <c r="E904" s="10"/>
      <c r="F904" s="10"/>
      <c r="G904" s="10"/>
      <c r="H904" s="10"/>
      <c r="I904" s="10"/>
    </row>
    <row r="905" spans="3:9" x14ac:dyDescent="0.25">
      <c r="C905" s="10"/>
      <c r="D905" s="10"/>
      <c r="E905" s="10"/>
      <c r="F905" s="10"/>
      <c r="G905" s="10"/>
      <c r="H905" s="10"/>
      <c r="I905" s="10"/>
    </row>
    <row r="906" spans="3:9" x14ac:dyDescent="0.25">
      <c r="C906" s="10"/>
      <c r="D906" s="10"/>
      <c r="E906" s="10"/>
      <c r="F906" s="10"/>
      <c r="G906" s="10"/>
      <c r="H906" s="10"/>
      <c r="I906" s="10"/>
    </row>
    <row r="907" spans="3:9" x14ac:dyDescent="0.25">
      <c r="C907" s="10"/>
      <c r="D907" s="10"/>
      <c r="E907" s="10"/>
      <c r="F907" s="10"/>
      <c r="G907" s="10"/>
      <c r="H907" s="10"/>
      <c r="I907" s="10"/>
    </row>
    <row r="908" spans="3:9" x14ac:dyDescent="0.25">
      <c r="C908" s="10"/>
      <c r="D908" s="10"/>
      <c r="E908" s="10"/>
      <c r="F908" s="10"/>
      <c r="G908" s="10"/>
      <c r="H908" s="10"/>
      <c r="I908" s="10"/>
    </row>
    <row r="909" spans="3:9" x14ac:dyDescent="0.25">
      <c r="C909" s="10"/>
      <c r="D909" s="10"/>
      <c r="E909" s="10"/>
      <c r="F909" s="10"/>
      <c r="G909" s="10"/>
      <c r="H909" s="10"/>
      <c r="I909" s="10"/>
    </row>
    <row r="910" spans="3:9" x14ac:dyDescent="0.25">
      <c r="C910" s="10"/>
      <c r="D910" s="10"/>
      <c r="E910" s="10"/>
      <c r="F910" s="10"/>
      <c r="G910" s="10"/>
      <c r="H910" s="10"/>
      <c r="I910" s="10"/>
    </row>
    <row r="911" spans="3:9" x14ac:dyDescent="0.25">
      <c r="C911" s="10"/>
      <c r="D911" s="10"/>
      <c r="E911" s="10"/>
      <c r="F911" s="10"/>
      <c r="G911" s="10"/>
      <c r="H911" s="10"/>
      <c r="I911" s="10"/>
    </row>
    <row r="912" spans="3:9" x14ac:dyDescent="0.25">
      <c r="C912" s="10"/>
      <c r="D912" s="10"/>
      <c r="E912" s="10"/>
      <c r="F912" s="10"/>
      <c r="G912" s="10"/>
      <c r="H912" s="10"/>
      <c r="I912" s="10"/>
    </row>
    <row r="913" spans="3:9" x14ac:dyDescent="0.25">
      <c r="C913" s="10"/>
      <c r="D913" s="10"/>
      <c r="E913" s="10"/>
      <c r="F913" s="10"/>
      <c r="G913" s="10"/>
      <c r="H913" s="10"/>
      <c r="I913" s="10"/>
    </row>
    <row r="914" spans="3:9" x14ac:dyDescent="0.25">
      <c r="C914" s="10"/>
      <c r="D914" s="10"/>
      <c r="E914" s="10"/>
      <c r="F914" s="10"/>
      <c r="G914" s="10"/>
      <c r="H914" s="10"/>
      <c r="I914" s="10"/>
    </row>
    <row r="915" spans="3:9" x14ac:dyDescent="0.25">
      <c r="C915" s="10"/>
      <c r="D915" s="10"/>
      <c r="E915" s="10"/>
      <c r="F915" s="10"/>
      <c r="G915" s="10"/>
      <c r="H915" s="10"/>
      <c r="I915" s="10"/>
    </row>
    <row r="916" spans="3:9" x14ac:dyDescent="0.25">
      <c r="C916" s="10"/>
      <c r="D916" s="10"/>
      <c r="E916" s="10"/>
      <c r="F916" s="10"/>
      <c r="G916" s="10"/>
      <c r="H916" s="10"/>
      <c r="I916" s="10"/>
    </row>
    <row r="917" spans="3:9" x14ac:dyDescent="0.25">
      <c r="C917" s="10"/>
      <c r="D917" s="10"/>
      <c r="E917" s="10"/>
      <c r="F917" s="10"/>
      <c r="G917" s="10"/>
      <c r="H917" s="10"/>
      <c r="I917" s="10"/>
    </row>
    <row r="918" spans="3:9" x14ac:dyDescent="0.25">
      <c r="C918" s="10"/>
      <c r="D918" s="10"/>
      <c r="E918" s="10"/>
      <c r="F918" s="10"/>
      <c r="G918" s="10"/>
      <c r="H918" s="10"/>
      <c r="I918" s="10"/>
    </row>
    <row r="919" spans="3:9" x14ac:dyDescent="0.25">
      <c r="C919" s="10"/>
      <c r="D919" s="10"/>
      <c r="E919" s="10"/>
      <c r="F919" s="10"/>
      <c r="G919" s="10"/>
      <c r="H919" s="10"/>
      <c r="I919" s="10"/>
    </row>
    <row r="920" spans="3:9" x14ac:dyDescent="0.25">
      <c r="C920" s="10"/>
      <c r="D920" s="10"/>
      <c r="E920" s="10"/>
      <c r="F920" s="10"/>
      <c r="G920" s="10"/>
      <c r="H920" s="10"/>
      <c r="I920" s="10"/>
    </row>
    <row r="921" spans="3:9" x14ac:dyDescent="0.25">
      <c r="C921" s="10"/>
      <c r="D921" s="10"/>
      <c r="E921" s="10"/>
      <c r="F921" s="10"/>
      <c r="G921" s="10"/>
      <c r="H921" s="10"/>
      <c r="I921" s="10"/>
    </row>
    <row r="922" spans="3:9" x14ac:dyDescent="0.25">
      <c r="C922" s="10"/>
      <c r="D922" s="10"/>
      <c r="E922" s="10"/>
      <c r="F922" s="10"/>
      <c r="G922" s="10"/>
      <c r="H922" s="10"/>
      <c r="I922" s="10"/>
    </row>
    <row r="923" spans="3:9" x14ac:dyDescent="0.25">
      <c r="C923" s="10"/>
      <c r="D923" s="10"/>
      <c r="E923" s="10"/>
      <c r="F923" s="10"/>
      <c r="G923" s="10"/>
      <c r="H923" s="10"/>
      <c r="I923" s="10"/>
    </row>
    <row r="924" spans="3:9" x14ac:dyDescent="0.25">
      <c r="C924" s="10"/>
      <c r="D924" s="10"/>
      <c r="E924" s="10"/>
      <c r="F924" s="10"/>
      <c r="G924" s="10"/>
      <c r="H924" s="10"/>
      <c r="I924" s="10"/>
    </row>
    <row r="925" spans="3:9" x14ac:dyDescent="0.25">
      <c r="C925" s="10"/>
      <c r="D925" s="10"/>
      <c r="E925" s="10"/>
      <c r="F925" s="10"/>
      <c r="G925" s="10"/>
      <c r="H925" s="10"/>
      <c r="I925" s="10"/>
    </row>
    <row r="926" spans="3:9" x14ac:dyDescent="0.25">
      <c r="C926" s="10"/>
      <c r="D926" s="10"/>
      <c r="E926" s="10"/>
      <c r="F926" s="10"/>
      <c r="G926" s="10"/>
      <c r="H926" s="10"/>
      <c r="I926" s="10"/>
    </row>
    <row r="927" spans="3:9" x14ac:dyDescent="0.25">
      <c r="C927" s="10"/>
      <c r="D927" s="10"/>
      <c r="E927" s="10"/>
      <c r="F927" s="10"/>
      <c r="G927" s="10"/>
      <c r="H927" s="10"/>
      <c r="I927" s="10"/>
    </row>
    <row r="928" spans="3:9" x14ac:dyDescent="0.25">
      <c r="C928" s="10"/>
      <c r="D928" s="10"/>
      <c r="E928" s="10"/>
      <c r="F928" s="10"/>
      <c r="G928" s="10"/>
      <c r="H928" s="10"/>
      <c r="I928" s="10"/>
    </row>
    <row r="929" spans="3:9" x14ac:dyDescent="0.25">
      <c r="C929" s="10"/>
      <c r="D929" s="10"/>
      <c r="E929" s="10"/>
      <c r="F929" s="10"/>
      <c r="G929" s="10"/>
      <c r="H929" s="10"/>
      <c r="I929" s="10"/>
    </row>
    <row r="930" spans="3:9" x14ac:dyDescent="0.25">
      <c r="C930" s="10"/>
      <c r="D930" s="10"/>
      <c r="E930" s="10"/>
      <c r="F930" s="10"/>
      <c r="G930" s="10"/>
      <c r="H930" s="10"/>
      <c r="I930" s="10"/>
    </row>
    <row r="931" spans="3:9" x14ac:dyDescent="0.25">
      <c r="C931" s="10"/>
      <c r="D931" s="10"/>
      <c r="E931" s="10"/>
      <c r="F931" s="10"/>
      <c r="G931" s="10"/>
      <c r="H931" s="10"/>
      <c r="I931" s="10"/>
    </row>
    <row r="932" spans="3:9" x14ac:dyDescent="0.25">
      <c r="C932" s="10"/>
      <c r="D932" s="10"/>
      <c r="E932" s="10"/>
      <c r="F932" s="10"/>
      <c r="G932" s="10"/>
      <c r="H932" s="10"/>
      <c r="I932" s="10"/>
    </row>
    <row r="933" spans="3:9" x14ac:dyDescent="0.25">
      <c r="C933" s="10"/>
      <c r="D933" s="10"/>
      <c r="E933" s="10"/>
      <c r="F933" s="10"/>
      <c r="G933" s="10"/>
      <c r="H933" s="10"/>
      <c r="I933" s="10"/>
    </row>
    <row r="934" spans="3:9" x14ac:dyDescent="0.25">
      <c r="C934" s="10"/>
      <c r="D934" s="10"/>
      <c r="E934" s="10"/>
      <c r="F934" s="10"/>
      <c r="G934" s="10"/>
      <c r="H934" s="10"/>
      <c r="I934" s="10"/>
    </row>
    <row r="935" spans="3:9" x14ac:dyDescent="0.25">
      <c r="C935" s="10"/>
      <c r="D935" s="10"/>
      <c r="E935" s="10"/>
      <c r="F935" s="10"/>
      <c r="G935" s="10"/>
      <c r="H935" s="10"/>
      <c r="I935" s="10"/>
    </row>
    <row r="936" spans="3:9" x14ac:dyDescent="0.25">
      <c r="C936" s="10"/>
      <c r="D936" s="10"/>
      <c r="E936" s="10"/>
      <c r="F936" s="10"/>
      <c r="G936" s="10"/>
      <c r="H936" s="10"/>
      <c r="I936" s="10"/>
    </row>
    <row r="937" spans="3:9" x14ac:dyDescent="0.25">
      <c r="C937" s="10"/>
      <c r="D937" s="10"/>
      <c r="E937" s="10"/>
      <c r="F937" s="10"/>
      <c r="G937" s="10"/>
      <c r="H937" s="10"/>
      <c r="I937" s="10"/>
    </row>
    <row r="938" spans="3:9" x14ac:dyDescent="0.25">
      <c r="C938" s="10"/>
      <c r="D938" s="10"/>
      <c r="E938" s="10"/>
      <c r="F938" s="10"/>
      <c r="G938" s="10"/>
      <c r="H938" s="10"/>
      <c r="I938" s="10"/>
    </row>
    <row r="939" spans="3:9" x14ac:dyDescent="0.25">
      <c r="C939" s="10"/>
      <c r="D939" s="10"/>
      <c r="E939" s="10"/>
      <c r="F939" s="10"/>
      <c r="G939" s="10"/>
      <c r="H939" s="10"/>
      <c r="I939" s="10"/>
    </row>
    <row r="940" spans="3:9" x14ac:dyDescent="0.25">
      <c r="C940" s="10"/>
      <c r="D940" s="10"/>
      <c r="E940" s="10"/>
      <c r="F940" s="10"/>
      <c r="G940" s="10"/>
      <c r="H940" s="10"/>
      <c r="I940" s="10"/>
    </row>
    <row r="941" spans="3:9" x14ac:dyDescent="0.25">
      <c r="C941" s="10"/>
      <c r="D941" s="10"/>
      <c r="E941" s="10"/>
      <c r="F941" s="10"/>
      <c r="G941" s="10"/>
      <c r="H941" s="10"/>
      <c r="I941" s="10"/>
    </row>
    <row r="942" spans="3:9" x14ac:dyDescent="0.25">
      <c r="C942" s="10"/>
      <c r="D942" s="10"/>
      <c r="E942" s="10"/>
      <c r="F942" s="10"/>
      <c r="G942" s="10"/>
      <c r="H942" s="10"/>
      <c r="I942" s="10"/>
    </row>
    <row r="943" spans="3:9" x14ac:dyDescent="0.25">
      <c r="C943" s="10"/>
      <c r="D943" s="10"/>
      <c r="E943" s="10"/>
      <c r="F943" s="10"/>
      <c r="G943" s="10"/>
      <c r="H943" s="10"/>
      <c r="I943" s="10"/>
    </row>
    <row r="944" spans="3:9" x14ac:dyDescent="0.25">
      <c r="C944" s="10"/>
      <c r="D944" s="10"/>
      <c r="E944" s="10"/>
      <c r="F944" s="10"/>
      <c r="G944" s="10"/>
      <c r="H944" s="10"/>
      <c r="I944" s="10"/>
    </row>
    <row r="945" spans="3:9" x14ac:dyDescent="0.25">
      <c r="C945" s="10"/>
      <c r="D945" s="10"/>
      <c r="E945" s="10"/>
      <c r="F945" s="10"/>
      <c r="G945" s="10"/>
      <c r="H945" s="10"/>
      <c r="I945" s="10"/>
    </row>
    <row r="946" spans="3:9" x14ac:dyDescent="0.25">
      <c r="C946" s="10"/>
      <c r="D946" s="10"/>
      <c r="E946" s="10"/>
      <c r="F946" s="10"/>
      <c r="G946" s="10"/>
      <c r="H946" s="10"/>
      <c r="I946" s="10"/>
    </row>
    <row r="947" spans="3:9" x14ac:dyDescent="0.25">
      <c r="C947" s="10"/>
      <c r="D947" s="10"/>
      <c r="E947" s="10"/>
      <c r="F947" s="10"/>
      <c r="G947" s="10"/>
      <c r="H947" s="10"/>
      <c r="I947" s="10"/>
    </row>
    <row r="948" spans="3:9" x14ac:dyDescent="0.25">
      <c r="C948" s="10"/>
      <c r="D948" s="10"/>
      <c r="E948" s="10"/>
      <c r="F948" s="10"/>
      <c r="G948" s="10"/>
      <c r="H948" s="10"/>
      <c r="I948" s="10"/>
    </row>
    <row r="949" spans="3:9" x14ac:dyDescent="0.25">
      <c r="C949" s="10"/>
      <c r="D949" s="10"/>
      <c r="E949" s="10"/>
      <c r="F949" s="10"/>
      <c r="G949" s="10"/>
      <c r="H949" s="10"/>
      <c r="I949" s="10"/>
    </row>
    <row r="950" spans="3:9" x14ac:dyDescent="0.25">
      <c r="C950" s="10"/>
      <c r="D950" s="10"/>
      <c r="E950" s="10"/>
      <c r="F950" s="10"/>
      <c r="G950" s="10"/>
      <c r="H950" s="10"/>
      <c r="I950" s="10"/>
    </row>
    <row r="951" spans="3:9" x14ac:dyDescent="0.25">
      <c r="C951" s="10"/>
      <c r="D951" s="10"/>
      <c r="E951" s="10"/>
      <c r="F951" s="10"/>
      <c r="G951" s="10"/>
      <c r="H951" s="10"/>
      <c r="I951" s="10"/>
    </row>
    <row r="952" spans="3:9" x14ac:dyDescent="0.25">
      <c r="C952" s="10"/>
      <c r="D952" s="10"/>
      <c r="E952" s="10"/>
      <c r="F952" s="10"/>
      <c r="G952" s="10"/>
      <c r="H952" s="10"/>
      <c r="I952" s="10"/>
    </row>
    <row r="953" spans="3:9" x14ac:dyDescent="0.25">
      <c r="C953" s="10"/>
      <c r="D953" s="10"/>
      <c r="E953" s="10"/>
      <c r="F953" s="10"/>
      <c r="G953" s="10"/>
      <c r="H953" s="10"/>
      <c r="I953" s="10"/>
    </row>
    <row r="954" spans="3:9" x14ac:dyDescent="0.25">
      <c r="C954" s="10"/>
      <c r="D954" s="10"/>
      <c r="E954" s="10"/>
      <c r="F954" s="10"/>
      <c r="G954" s="10"/>
      <c r="H954" s="10"/>
      <c r="I954" s="10"/>
    </row>
    <row r="955" spans="3:9" x14ac:dyDescent="0.25">
      <c r="C955" s="10"/>
      <c r="D955" s="10"/>
      <c r="E955" s="10"/>
      <c r="F955" s="10"/>
      <c r="G955" s="10"/>
      <c r="H955" s="10"/>
      <c r="I955" s="10"/>
    </row>
    <row r="956" spans="3:9" x14ac:dyDescent="0.25">
      <c r="C956" s="10"/>
      <c r="D956" s="10"/>
      <c r="E956" s="10"/>
      <c r="F956" s="10"/>
      <c r="G956" s="10"/>
      <c r="H956" s="10"/>
      <c r="I956" s="10"/>
    </row>
    <row r="957" spans="3:9" x14ac:dyDescent="0.25">
      <c r="C957" s="10"/>
      <c r="D957" s="10"/>
      <c r="E957" s="10"/>
      <c r="F957" s="10"/>
      <c r="G957" s="10"/>
      <c r="H957" s="10"/>
      <c r="I957" s="10"/>
    </row>
    <row r="958" spans="3:9" x14ac:dyDescent="0.25">
      <c r="C958" s="10"/>
      <c r="D958" s="10"/>
      <c r="E958" s="10"/>
      <c r="F958" s="10"/>
      <c r="G958" s="10"/>
      <c r="H958" s="10"/>
      <c r="I958" s="10"/>
    </row>
    <row r="959" spans="3:9" x14ac:dyDescent="0.25">
      <c r="C959" s="10"/>
      <c r="D959" s="10"/>
      <c r="E959" s="10"/>
      <c r="F959" s="10"/>
      <c r="G959" s="10"/>
      <c r="H959" s="10"/>
      <c r="I959" s="10"/>
    </row>
    <row r="960" spans="3:9" x14ac:dyDescent="0.25">
      <c r="C960" s="10"/>
      <c r="D960" s="10"/>
      <c r="E960" s="10"/>
      <c r="F960" s="10"/>
      <c r="G960" s="10"/>
      <c r="H960" s="10"/>
      <c r="I960" s="10"/>
    </row>
    <row r="961" spans="3:9" x14ac:dyDescent="0.25">
      <c r="C961" s="10"/>
      <c r="D961" s="10"/>
      <c r="E961" s="10"/>
      <c r="F961" s="10"/>
      <c r="G961" s="10"/>
      <c r="H961" s="10"/>
      <c r="I961" s="10"/>
    </row>
    <row r="962" spans="3:9" x14ac:dyDescent="0.25">
      <c r="C962" s="10"/>
      <c r="D962" s="10"/>
      <c r="E962" s="10"/>
      <c r="F962" s="10"/>
      <c r="G962" s="10"/>
      <c r="H962" s="10"/>
      <c r="I962" s="10"/>
    </row>
    <row r="963" spans="3:9" x14ac:dyDescent="0.25">
      <c r="C963" s="10"/>
      <c r="D963" s="10"/>
      <c r="E963" s="10"/>
      <c r="F963" s="10"/>
      <c r="G963" s="10"/>
      <c r="H963" s="10"/>
      <c r="I963" s="10"/>
    </row>
    <row r="964" spans="3:9" x14ac:dyDescent="0.25">
      <c r="C964" s="10"/>
      <c r="D964" s="10"/>
      <c r="E964" s="10"/>
      <c r="F964" s="10"/>
      <c r="G964" s="10"/>
      <c r="H964" s="10"/>
      <c r="I964" s="10"/>
    </row>
    <row r="965" spans="3:9" x14ac:dyDescent="0.25">
      <c r="C965" s="10"/>
      <c r="D965" s="10"/>
      <c r="E965" s="10"/>
      <c r="F965" s="10"/>
      <c r="G965" s="10"/>
      <c r="H965" s="10"/>
      <c r="I965" s="10"/>
    </row>
    <row r="966" spans="3:9" x14ac:dyDescent="0.25">
      <c r="C966" s="10"/>
      <c r="D966" s="10"/>
      <c r="E966" s="10"/>
      <c r="F966" s="10"/>
      <c r="G966" s="10"/>
      <c r="H966" s="10"/>
      <c r="I966" s="10"/>
    </row>
    <row r="967" spans="3:9" x14ac:dyDescent="0.25">
      <c r="C967" s="10"/>
      <c r="D967" s="10"/>
      <c r="E967" s="10"/>
      <c r="F967" s="10"/>
      <c r="G967" s="10"/>
      <c r="H967" s="10"/>
      <c r="I967" s="10"/>
    </row>
    <row r="968" spans="3:9" x14ac:dyDescent="0.25">
      <c r="C968" s="10"/>
      <c r="D968" s="10"/>
      <c r="E968" s="10"/>
      <c r="F968" s="10"/>
      <c r="G968" s="10"/>
      <c r="H968" s="10"/>
      <c r="I968" s="10"/>
    </row>
    <row r="969" spans="3:9" x14ac:dyDescent="0.25">
      <c r="C969" s="10"/>
      <c r="D969" s="10"/>
      <c r="E969" s="10"/>
      <c r="F969" s="10"/>
      <c r="G969" s="10"/>
      <c r="H969" s="10"/>
      <c r="I969" s="10"/>
    </row>
    <row r="970" spans="3:9" x14ac:dyDescent="0.25">
      <c r="C970" s="10"/>
      <c r="D970" s="10"/>
      <c r="E970" s="10"/>
      <c r="F970" s="10"/>
      <c r="G970" s="10"/>
      <c r="H970" s="10"/>
      <c r="I970" s="10"/>
    </row>
    <row r="971" spans="3:9" x14ac:dyDescent="0.25">
      <c r="C971" s="10"/>
      <c r="D971" s="10"/>
      <c r="E971" s="10"/>
      <c r="F971" s="10"/>
      <c r="G971" s="10"/>
      <c r="H971" s="10"/>
      <c r="I971" s="10"/>
    </row>
    <row r="972" spans="3:9" x14ac:dyDescent="0.25">
      <c r="C972" s="10"/>
      <c r="D972" s="10"/>
      <c r="E972" s="10"/>
      <c r="F972" s="10"/>
      <c r="G972" s="10"/>
      <c r="H972" s="10"/>
      <c r="I972" s="10"/>
    </row>
    <row r="973" spans="3:9" x14ac:dyDescent="0.25">
      <c r="C973" s="10"/>
      <c r="D973" s="10"/>
      <c r="E973" s="10"/>
      <c r="F973" s="10"/>
      <c r="G973" s="10"/>
      <c r="H973" s="10"/>
      <c r="I973" s="10"/>
    </row>
    <row r="974" spans="3:9" x14ac:dyDescent="0.25">
      <c r="C974" s="10"/>
      <c r="D974" s="10"/>
      <c r="E974" s="10"/>
      <c r="F974" s="10"/>
      <c r="G974" s="10"/>
      <c r="H974" s="10"/>
      <c r="I974" s="10"/>
    </row>
    <row r="975" spans="3:9" x14ac:dyDescent="0.25">
      <c r="C975" s="10"/>
      <c r="D975" s="10"/>
      <c r="E975" s="10"/>
      <c r="F975" s="10"/>
      <c r="G975" s="10"/>
      <c r="H975" s="10"/>
      <c r="I975" s="10"/>
    </row>
    <row r="976" spans="3:9" x14ac:dyDescent="0.25">
      <c r="C976" s="10"/>
      <c r="D976" s="10"/>
      <c r="E976" s="10"/>
      <c r="F976" s="10"/>
      <c r="G976" s="10"/>
      <c r="H976" s="10"/>
      <c r="I976" s="10"/>
    </row>
    <row r="977" spans="3:9" x14ac:dyDescent="0.25">
      <c r="C977" s="10"/>
      <c r="D977" s="10"/>
      <c r="E977" s="10"/>
      <c r="F977" s="10"/>
      <c r="G977" s="10"/>
      <c r="H977" s="10"/>
      <c r="I977" s="10"/>
    </row>
    <row r="978" spans="3:9" x14ac:dyDescent="0.25">
      <c r="C978" s="10"/>
      <c r="D978" s="10"/>
      <c r="E978" s="10"/>
      <c r="F978" s="10"/>
      <c r="G978" s="10"/>
      <c r="H978" s="10"/>
      <c r="I978" s="10"/>
    </row>
    <row r="979" spans="3:9" x14ac:dyDescent="0.25">
      <c r="C979" s="10"/>
      <c r="D979" s="10"/>
      <c r="E979" s="10"/>
      <c r="F979" s="10"/>
      <c r="G979" s="10"/>
      <c r="H979" s="10"/>
      <c r="I979" s="10"/>
    </row>
    <row r="980" spans="3:9" x14ac:dyDescent="0.25">
      <c r="C980" s="10"/>
      <c r="D980" s="10"/>
      <c r="E980" s="10"/>
      <c r="F980" s="10"/>
      <c r="G980" s="10"/>
      <c r="H980" s="10"/>
      <c r="I980" s="10"/>
    </row>
    <row r="981" spans="3:9" x14ac:dyDescent="0.25">
      <c r="C981" s="10"/>
      <c r="D981" s="10"/>
      <c r="E981" s="10"/>
      <c r="F981" s="10"/>
      <c r="G981" s="10"/>
      <c r="H981" s="10"/>
      <c r="I981" s="10"/>
    </row>
    <row r="982" spans="3:9" x14ac:dyDescent="0.25">
      <c r="C982" s="10"/>
      <c r="D982" s="10"/>
      <c r="E982" s="10"/>
      <c r="F982" s="10"/>
      <c r="G982" s="10"/>
      <c r="H982" s="10"/>
      <c r="I982" s="10"/>
    </row>
    <row r="983" spans="3:9" x14ac:dyDescent="0.25">
      <c r="C983" s="10"/>
      <c r="D983" s="10"/>
      <c r="E983" s="10"/>
      <c r="F983" s="10"/>
      <c r="G983" s="10"/>
      <c r="H983" s="10"/>
      <c r="I983" s="10"/>
    </row>
    <row r="984" spans="3:9" x14ac:dyDescent="0.25">
      <c r="C984" s="10"/>
      <c r="D984" s="10"/>
      <c r="E984" s="10"/>
      <c r="F984" s="10"/>
      <c r="G984" s="10"/>
      <c r="H984" s="10"/>
      <c r="I984" s="10"/>
    </row>
    <row r="985" spans="3:9" x14ac:dyDescent="0.25">
      <c r="C985" s="10"/>
      <c r="D985" s="10"/>
      <c r="E985" s="10"/>
      <c r="F985" s="10"/>
      <c r="G985" s="10"/>
      <c r="H985" s="10"/>
      <c r="I985" s="10"/>
    </row>
    <row r="986" spans="3:9" x14ac:dyDescent="0.25">
      <c r="C986" s="10"/>
      <c r="D986" s="10"/>
      <c r="E986" s="10"/>
      <c r="F986" s="10"/>
      <c r="G986" s="10"/>
      <c r="H986" s="10"/>
      <c r="I986" s="10"/>
    </row>
    <row r="987" spans="3:9" x14ac:dyDescent="0.25">
      <c r="C987" s="10"/>
      <c r="D987" s="10"/>
      <c r="E987" s="10"/>
      <c r="F987" s="10"/>
      <c r="G987" s="10"/>
      <c r="H987" s="10"/>
      <c r="I987" s="10"/>
    </row>
    <row r="988" spans="3:9" x14ac:dyDescent="0.25">
      <c r="C988" s="10"/>
      <c r="D988" s="10"/>
      <c r="E988" s="10"/>
      <c r="F988" s="10"/>
      <c r="G988" s="10"/>
      <c r="H988" s="10"/>
      <c r="I988" s="10"/>
    </row>
    <row r="989" spans="3:9" x14ac:dyDescent="0.25">
      <c r="C989" s="10"/>
      <c r="D989" s="10"/>
      <c r="E989" s="10"/>
      <c r="F989" s="10"/>
      <c r="G989" s="10"/>
      <c r="H989" s="10"/>
      <c r="I989" s="10"/>
    </row>
    <row r="990" spans="3:9" x14ac:dyDescent="0.25">
      <c r="C990" s="10"/>
      <c r="D990" s="10"/>
      <c r="E990" s="10"/>
      <c r="F990" s="10"/>
      <c r="G990" s="10"/>
      <c r="H990" s="10"/>
      <c r="I990" s="10"/>
    </row>
    <row r="991" spans="3:9" x14ac:dyDescent="0.25">
      <c r="C991" s="10"/>
      <c r="D991" s="10"/>
      <c r="E991" s="10"/>
      <c r="F991" s="10"/>
      <c r="G991" s="10"/>
      <c r="H991" s="10"/>
      <c r="I991" s="10"/>
    </row>
    <row r="992" spans="3:9" x14ac:dyDescent="0.25">
      <c r="C992" s="10"/>
      <c r="D992" s="10"/>
      <c r="E992" s="10"/>
      <c r="F992" s="10"/>
      <c r="G992" s="10"/>
      <c r="H992" s="10"/>
      <c r="I992" s="10"/>
    </row>
    <row r="993" spans="3:9" x14ac:dyDescent="0.25">
      <c r="C993" s="10"/>
      <c r="D993" s="10"/>
      <c r="E993" s="10"/>
      <c r="F993" s="10"/>
      <c r="G993" s="10"/>
      <c r="H993" s="10"/>
      <c r="I993" s="10"/>
    </row>
    <row r="994" spans="3:9" x14ac:dyDescent="0.25">
      <c r="C994" s="10"/>
      <c r="D994" s="10"/>
      <c r="E994" s="10"/>
      <c r="F994" s="10"/>
      <c r="G994" s="10"/>
      <c r="H994" s="10"/>
      <c r="I994" s="10"/>
    </row>
    <row r="995" spans="3:9" x14ac:dyDescent="0.25">
      <c r="C995" s="10"/>
      <c r="D995" s="10"/>
      <c r="E995" s="10"/>
      <c r="F995" s="10"/>
      <c r="G995" s="10"/>
      <c r="H995" s="10"/>
      <c r="I995" s="10"/>
    </row>
    <row r="996" spans="3:9" x14ac:dyDescent="0.25">
      <c r="C996" s="10"/>
      <c r="D996" s="10"/>
      <c r="E996" s="10"/>
      <c r="F996" s="10"/>
      <c r="G996" s="10"/>
      <c r="H996" s="10"/>
      <c r="I996" s="10"/>
    </row>
    <row r="997" spans="3:9" x14ac:dyDescent="0.25">
      <c r="C997" s="10"/>
      <c r="D997" s="10"/>
      <c r="E997" s="10"/>
      <c r="F997" s="10"/>
      <c r="G997" s="10"/>
      <c r="H997" s="10"/>
      <c r="I997" s="10"/>
    </row>
    <row r="998" spans="3:9" x14ac:dyDescent="0.25">
      <c r="C998" s="10"/>
      <c r="D998" s="10"/>
      <c r="E998" s="10"/>
      <c r="F998" s="10"/>
      <c r="G998" s="10"/>
      <c r="H998" s="10"/>
      <c r="I998" s="10"/>
    </row>
    <row r="999" spans="3:9" x14ac:dyDescent="0.25">
      <c r="C999" s="10"/>
      <c r="D999" s="10"/>
      <c r="E999" s="10"/>
      <c r="F999" s="10"/>
      <c r="G999" s="10"/>
      <c r="H999" s="10"/>
      <c r="I999" s="10"/>
    </row>
    <row r="1000" spans="3:9" x14ac:dyDescent="0.25">
      <c r="C1000" s="10"/>
      <c r="D1000" s="10"/>
      <c r="E1000" s="10"/>
      <c r="F1000" s="10"/>
      <c r="G1000" s="10"/>
      <c r="H1000" s="10"/>
      <c r="I1000" s="10"/>
    </row>
    <row r="1001" spans="3:9" x14ac:dyDescent="0.25">
      <c r="C1001" s="10"/>
      <c r="D1001" s="10"/>
      <c r="E1001" s="10"/>
      <c r="F1001" s="10"/>
      <c r="G1001" s="10"/>
      <c r="H1001" s="10"/>
      <c r="I1001" s="10"/>
    </row>
    <row r="1002" spans="3:9" x14ac:dyDescent="0.25">
      <c r="C1002" s="10"/>
      <c r="D1002" s="10"/>
      <c r="E1002" s="10"/>
      <c r="F1002" s="10"/>
      <c r="G1002" s="10"/>
      <c r="H1002" s="10"/>
      <c r="I1002" s="10"/>
    </row>
    <row r="1003" spans="3:9" x14ac:dyDescent="0.25">
      <c r="C1003" s="10"/>
      <c r="D1003" s="10"/>
      <c r="E1003" s="10"/>
      <c r="F1003" s="10"/>
      <c r="G1003" s="10"/>
      <c r="H1003" s="10"/>
      <c r="I1003" s="10"/>
    </row>
    <row r="1004" spans="3:9" x14ac:dyDescent="0.25">
      <c r="C1004" s="10"/>
      <c r="D1004" s="10"/>
      <c r="E1004" s="10"/>
      <c r="F1004" s="10"/>
      <c r="G1004" s="10"/>
      <c r="H1004" s="10"/>
      <c r="I1004" s="10"/>
    </row>
    <row r="1005" spans="3:9" x14ac:dyDescent="0.25">
      <c r="C1005" s="10"/>
      <c r="D1005" s="10"/>
      <c r="E1005" s="10"/>
      <c r="F1005" s="10"/>
      <c r="G1005" s="10"/>
      <c r="H1005" s="10"/>
      <c r="I1005" s="10"/>
    </row>
    <row r="1006" spans="3:9" x14ac:dyDescent="0.25">
      <c r="C1006" s="10"/>
      <c r="D1006" s="10"/>
      <c r="E1006" s="10"/>
      <c r="F1006" s="10"/>
      <c r="G1006" s="10"/>
      <c r="H1006" s="10"/>
      <c r="I1006" s="10"/>
    </row>
    <row r="1007" spans="3:9" x14ac:dyDescent="0.25">
      <c r="C1007" s="10"/>
      <c r="D1007" s="10"/>
      <c r="E1007" s="10"/>
      <c r="F1007" s="10"/>
      <c r="G1007" s="10"/>
      <c r="H1007" s="10"/>
      <c r="I1007" s="10"/>
    </row>
    <row r="1008" spans="3:9" x14ac:dyDescent="0.25">
      <c r="C1008" s="10"/>
      <c r="D1008" s="10"/>
      <c r="E1008" s="10"/>
      <c r="F1008" s="10"/>
      <c r="G1008" s="10"/>
      <c r="H1008" s="10"/>
      <c r="I1008" s="10"/>
    </row>
    <row r="1009" spans="3:9" x14ac:dyDescent="0.25">
      <c r="C1009" s="10"/>
      <c r="D1009" s="10"/>
      <c r="E1009" s="10"/>
      <c r="F1009" s="10"/>
      <c r="G1009" s="10"/>
      <c r="H1009" s="10"/>
      <c r="I1009" s="10"/>
    </row>
    <row r="1010" spans="3:9" x14ac:dyDescent="0.25">
      <c r="C1010" s="10"/>
      <c r="D1010" s="10"/>
      <c r="E1010" s="10"/>
      <c r="F1010" s="10"/>
      <c r="G1010" s="10"/>
      <c r="H1010" s="10"/>
      <c r="I1010" s="10"/>
    </row>
    <row r="1011" spans="3:9" x14ac:dyDescent="0.25">
      <c r="C1011" s="10"/>
      <c r="D1011" s="10"/>
      <c r="E1011" s="10"/>
      <c r="F1011" s="10"/>
      <c r="G1011" s="10"/>
      <c r="H1011" s="10"/>
      <c r="I1011" s="10"/>
    </row>
    <row r="1012" spans="3:9" x14ac:dyDescent="0.25">
      <c r="C1012" s="10"/>
      <c r="D1012" s="10"/>
      <c r="E1012" s="10"/>
      <c r="F1012" s="10"/>
      <c r="G1012" s="10"/>
      <c r="H1012" s="10"/>
      <c r="I1012" s="10"/>
    </row>
    <row r="1013" spans="3:9" x14ac:dyDescent="0.25">
      <c r="C1013" s="10"/>
      <c r="D1013" s="10"/>
      <c r="E1013" s="10"/>
      <c r="F1013" s="10"/>
      <c r="G1013" s="10"/>
      <c r="H1013" s="10"/>
      <c r="I1013" s="10"/>
    </row>
    <row r="1014" spans="3:9" x14ac:dyDescent="0.25">
      <c r="C1014" s="10"/>
      <c r="D1014" s="10"/>
      <c r="E1014" s="10"/>
      <c r="F1014" s="10"/>
      <c r="G1014" s="10"/>
      <c r="H1014" s="10"/>
      <c r="I1014" s="10"/>
    </row>
    <row r="1015" spans="3:9" x14ac:dyDescent="0.25">
      <c r="C1015" s="10"/>
      <c r="D1015" s="10"/>
      <c r="E1015" s="10"/>
      <c r="F1015" s="10"/>
      <c r="G1015" s="10"/>
      <c r="H1015" s="10"/>
      <c r="I1015" s="10"/>
    </row>
    <row r="1016" spans="3:9" x14ac:dyDescent="0.25">
      <c r="C1016" s="10"/>
      <c r="D1016" s="10"/>
      <c r="E1016" s="10"/>
      <c r="F1016" s="10"/>
      <c r="G1016" s="10"/>
      <c r="H1016" s="10"/>
      <c r="I1016" s="10"/>
    </row>
    <row r="1017" spans="3:9" x14ac:dyDescent="0.25">
      <c r="C1017" s="10"/>
      <c r="D1017" s="10"/>
      <c r="E1017" s="10"/>
      <c r="F1017" s="10"/>
      <c r="G1017" s="10"/>
      <c r="H1017" s="10"/>
      <c r="I1017" s="10"/>
    </row>
    <row r="1018" spans="3:9" x14ac:dyDescent="0.25">
      <c r="C1018" s="10"/>
      <c r="D1018" s="10"/>
      <c r="E1018" s="10"/>
      <c r="F1018" s="10"/>
      <c r="G1018" s="10"/>
      <c r="H1018" s="10"/>
      <c r="I1018" s="10"/>
    </row>
    <row r="1019" spans="3:9" x14ac:dyDescent="0.25">
      <c r="C1019" s="10"/>
      <c r="D1019" s="10"/>
      <c r="E1019" s="10"/>
      <c r="F1019" s="10"/>
      <c r="G1019" s="10"/>
      <c r="H1019" s="10"/>
      <c r="I1019" s="10"/>
    </row>
    <row r="1020" spans="3:9" x14ac:dyDescent="0.25">
      <c r="C1020" s="10"/>
      <c r="D1020" s="10"/>
      <c r="E1020" s="10"/>
      <c r="F1020" s="10"/>
      <c r="G1020" s="10"/>
      <c r="H1020" s="10"/>
      <c r="I1020" s="10"/>
    </row>
    <row r="1021" spans="3:9" x14ac:dyDescent="0.25">
      <c r="C1021" s="10"/>
      <c r="D1021" s="10"/>
      <c r="E1021" s="10"/>
      <c r="F1021" s="10"/>
      <c r="G1021" s="10"/>
      <c r="H1021" s="10"/>
      <c r="I1021" s="10"/>
    </row>
    <row r="1022" spans="3:9" x14ac:dyDescent="0.25">
      <c r="C1022" s="10"/>
      <c r="D1022" s="10"/>
      <c r="E1022" s="10"/>
      <c r="F1022" s="10"/>
      <c r="G1022" s="10"/>
      <c r="H1022" s="10"/>
      <c r="I1022" s="10"/>
    </row>
    <row r="1023" spans="3:9" x14ac:dyDescent="0.25">
      <c r="C1023" s="10"/>
      <c r="D1023" s="10"/>
      <c r="E1023" s="10"/>
      <c r="F1023" s="10"/>
      <c r="G1023" s="10"/>
      <c r="H1023" s="10"/>
      <c r="I1023" s="10"/>
    </row>
    <row r="1024" spans="3:9" x14ac:dyDescent="0.25">
      <c r="C1024" s="10"/>
      <c r="D1024" s="10"/>
      <c r="E1024" s="10"/>
      <c r="F1024" s="10"/>
      <c r="G1024" s="10"/>
      <c r="H1024" s="10"/>
      <c r="I1024" s="10"/>
    </row>
    <row r="1025" spans="3:9" x14ac:dyDescent="0.25">
      <c r="C1025" s="10"/>
      <c r="D1025" s="10"/>
      <c r="E1025" s="10"/>
      <c r="F1025" s="10"/>
      <c r="G1025" s="10"/>
      <c r="H1025" s="10"/>
      <c r="I1025" s="10"/>
    </row>
    <row r="1026" spans="3:9" x14ac:dyDescent="0.25">
      <c r="C1026" s="10"/>
      <c r="D1026" s="10"/>
      <c r="E1026" s="10"/>
      <c r="F1026" s="10"/>
      <c r="G1026" s="10"/>
      <c r="H1026" s="10"/>
      <c r="I1026" s="10"/>
    </row>
    <row r="1027" spans="3:9" x14ac:dyDescent="0.25">
      <c r="C1027" s="10"/>
      <c r="D1027" s="10"/>
      <c r="E1027" s="10"/>
      <c r="F1027" s="10"/>
      <c r="G1027" s="10"/>
      <c r="H1027" s="10"/>
      <c r="I1027" s="10"/>
    </row>
    <row r="1028" spans="3:9" x14ac:dyDescent="0.25">
      <c r="C1028" s="10"/>
      <c r="D1028" s="10"/>
      <c r="E1028" s="10"/>
      <c r="F1028" s="10"/>
      <c r="G1028" s="10"/>
      <c r="H1028" s="10"/>
      <c r="I1028" s="10"/>
    </row>
    <row r="1029" spans="3:9" x14ac:dyDescent="0.25">
      <c r="C1029" s="10"/>
      <c r="D1029" s="10"/>
      <c r="E1029" s="10"/>
      <c r="F1029" s="10"/>
      <c r="G1029" s="10"/>
      <c r="H1029" s="10"/>
      <c r="I1029" s="10"/>
    </row>
    <row r="1030" spans="3:9" x14ac:dyDescent="0.25">
      <c r="C1030" s="10"/>
      <c r="D1030" s="10"/>
      <c r="E1030" s="10"/>
      <c r="F1030" s="10"/>
      <c r="G1030" s="10"/>
      <c r="H1030" s="10"/>
      <c r="I1030" s="10"/>
    </row>
    <row r="1031" spans="3:9" x14ac:dyDescent="0.25">
      <c r="C1031" s="10"/>
      <c r="D1031" s="10"/>
      <c r="E1031" s="10"/>
      <c r="F1031" s="10"/>
      <c r="G1031" s="10"/>
      <c r="H1031" s="10"/>
      <c r="I1031" s="10"/>
    </row>
    <row r="1032" spans="3:9" x14ac:dyDescent="0.25">
      <c r="C1032" s="10"/>
      <c r="D1032" s="10"/>
      <c r="E1032" s="10"/>
      <c r="F1032" s="10"/>
      <c r="G1032" s="10"/>
      <c r="H1032" s="10"/>
      <c r="I1032" s="10"/>
    </row>
    <row r="1033" spans="3:9" x14ac:dyDescent="0.25">
      <c r="C1033" s="10"/>
      <c r="D1033" s="10"/>
      <c r="E1033" s="10"/>
      <c r="F1033" s="10"/>
      <c r="G1033" s="10"/>
      <c r="H1033" s="10"/>
      <c r="I1033" s="10"/>
    </row>
    <row r="1034" spans="3:9" x14ac:dyDescent="0.25">
      <c r="C1034" s="10"/>
      <c r="D1034" s="10"/>
      <c r="E1034" s="10"/>
      <c r="F1034" s="10"/>
      <c r="G1034" s="10"/>
      <c r="H1034" s="10"/>
      <c r="I1034" s="10"/>
    </row>
    <row r="1035" spans="3:9" x14ac:dyDescent="0.25">
      <c r="C1035" s="10"/>
      <c r="D1035" s="10"/>
      <c r="E1035" s="10"/>
      <c r="F1035" s="10"/>
      <c r="G1035" s="10"/>
      <c r="H1035" s="10"/>
      <c r="I1035" s="10"/>
    </row>
    <row r="1036" spans="3:9" x14ac:dyDescent="0.25">
      <c r="C1036" s="10"/>
      <c r="D1036" s="10"/>
      <c r="E1036" s="10"/>
      <c r="F1036" s="10"/>
      <c r="G1036" s="10"/>
      <c r="H1036" s="10"/>
      <c r="I1036" s="10"/>
    </row>
    <row r="1037" spans="3:9" x14ac:dyDescent="0.25">
      <c r="C1037" s="10"/>
      <c r="D1037" s="10"/>
      <c r="E1037" s="10"/>
      <c r="F1037" s="10"/>
      <c r="G1037" s="10"/>
      <c r="H1037" s="10"/>
      <c r="I1037" s="10"/>
    </row>
    <row r="1038" spans="3:9" x14ac:dyDescent="0.25">
      <c r="C1038" s="10"/>
      <c r="D1038" s="10"/>
      <c r="E1038" s="10"/>
      <c r="F1038" s="10"/>
      <c r="G1038" s="10"/>
      <c r="H1038" s="10"/>
      <c r="I1038" s="10"/>
    </row>
    <row r="1039" spans="3:9" x14ac:dyDescent="0.25">
      <c r="C1039" s="10"/>
      <c r="D1039" s="10"/>
      <c r="E1039" s="10"/>
      <c r="F1039" s="10"/>
      <c r="G1039" s="10"/>
      <c r="H1039" s="10"/>
      <c r="I1039" s="10"/>
    </row>
    <row r="1040" spans="3:9" x14ac:dyDescent="0.25">
      <c r="C1040" s="10"/>
      <c r="D1040" s="10"/>
      <c r="E1040" s="10"/>
      <c r="F1040" s="10"/>
      <c r="G1040" s="10"/>
      <c r="H1040" s="10"/>
      <c r="I1040" s="10"/>
    </row>
    <row r="1041" spans="3:9" x14ac:dyDescent="0.25">
      <c r="C1041" s="10"/>
      <c r="D1041" s="10"/>
      <c r="E1041" s="10"/>
      <c r="F1041" s="10"/>
      <c r="G1041" s="10"/>
      <c r="H1041" s="10"/>
      <c r="I1041" s="10"/>
    </row>
    <row r="1042" spans="3:9" x14ac:dyDescent="0.25">
      <c r="C1042" s="10"/>
      <c r="D1042" s="10"/>
      <c r="E1042" s="10"/>
      <c r="F1042" s="10"/>
      <c r="G1042" s="10"/>
      <c r="H1042" s="10"/>
      <c r="I1042" s="10"/>
    </row>
    <row r="1043" spans="3:9" x14ac:dyDescent="0.25">
      <c r="C1043" s="10"/>
      <c r="D1043" s="10"/>
      <c r="E1043" s="10"/>
      <c r="F1043" s="10"/>
      <c r="G1043" s="10"/>
      <c r="H1043" s="10"/>
      <c r="I1043" s="10"/>
    </row>
    <row r="1044" spans="3:9" x14ac:dyDescent="0.25">
      <c r="C1044" s="10"/>
      <c r="D1044" s="10"/>
      <c r="E1044" s="10"/>
      <c r="F1044" s="10"/>
      <c r="G1044" s="10"/>
      <c r="H1044" s="10"/>
      <c r="I1044" s="10"/>
    </row>
    <row r="1045" spans="3:9" x14ac:dyDescent="0.25">
      <c r="C1045" s="10"/>
      <c r="D1045" s="10"/>
      <c r="E1045" s="10"/>
      <c r="F1045" s="10"/>
      <c r="G1045" s="10"/>
      <c r="H1045" s="10"/>
      <c r="I1045" s="10"/>
    </row>
    <row r="1046" spans="3:9" x14ac:dyDescent="0.25">
      <c r="C1046" s="10"/>
      <c r="D1046" s="10"/>
      <c r="E1046" s="10"/>
      <c r="F1046" s="10"/>
      <c r="G1046" s="10"/>
      <c r="H1046" s="10"/>
      <c r="I1046" s="10"/>
    </row>
    <row r="1047" spans="3:9" x14ac:dyDescent="0.25">
      <c r="C1047" s="10"/>
      <c r="D1047" s="10"/>
      <c r="E1047" s="10"/>
      <c r="F1047" s="10"/>
      <c r="G1047" s="10"/>
      <c r="H1047" s="10"/>
      <c r="I1047" s="10"/>
    </row>
    <row r="1048" spans="3:9" x14ac:dyDescent="0.25">
      <c r="C1048" s="10"/>
      <c r="D1048" s="10"/>
      <c r="E1048" s="10"/>
      <c r="F1048" s="10"/>
      <c r="G1048" s="10"/>
      <c r="H1048" s="10"/>
      <c r="I1048" s="10"/>
    </row>
    <row r="1049" spans="3:9" x14ac:dyDescent="0.25">
      <c r="C1049" s="10"/>
      <c r="D1049" s="10"/>
      <c r="E1049" s="10"/>
      <c r="F1049" s="10"/>
      <c r="G1049" s="10"/>
      <c r="H1049" s="10"/>
      <c r="I1049" s="10"/>
    </row>
    <row r="1050" spans="3:9" x14ac:dyDescent="0.25">
      <c r="C1050" s="10"/>
      <c r="D1050" s="10"/>
      <c r="E1050" s="10"/>
      <c r="F1050" s="10"/>
      <c r="G1050" s="10"/>
      <c r="H1050" s="10"/>
      <c r="I1050" s="10"/>
    </row>
    <row r="1051" spans="3:9" x14ac:dyDescent="0.25">
      <c r="C1051" s="10"/>
      <c r="D1051" s="10"/>
      <c r="E1051" s="10"/>
      <c r="F1051" s="10"/>
      <c r="G1051" s="10"/>
      <c r="H1051" s="10"/>
      <c r="I1051" s="10"/>
    </row>
    <row r="1052" spans="3:9" x14ac:dyDescent="0.25">
      <c r="C1052" s="10"/>
      <c r="D1052" s="10"/>
      <c r="E1052" s="10"/>
      <c r="F1052" s="10"/>
      <c r="G1052" s="10"/>
      <c r="H1052" s="10"/>
      <c r="I1052" s="10"/>
    </row>
    <row r="1053" spans="3:9" x14ac:dyDescent="0.25">
      <c r="C1053" s="10"/>
      <c r="D1053" s="10"/>
      <c r="E1053" s="10"/>
      <c r="F1053" s="10"/>
      <c r="G1053" s="10"/>
      <c r="H1053" s="10"/>
      <c r="I1053" s="10"/>
    </row>
    <row r="1054" spans="3:9" x14ac:dyDescent="0.25">
      <c r="C1054" s="10"/>
      <c r="D1054" s="10"/>
      <c r="E1054" s="10"/>
      <c r="F1054" s="10"/>
      <c r="G1054" s="10"/>
      <c r="H1054" s="10"/>
      <c r="I1054" s="10"/>
    </row>
    <row r="1055" spans="3:9" x14ac:dyDescent="0.25">
      <c r="C1055" s="10"/>
      <c r="D1055" s="10"/>
      <c r="E1055" s="10"/>
      <c r="F1055" s="10"/>
      <c r="G1055" s="10"/>
      <c r="H1055" s="10"/>
      <c r="I1055" s="10"/>
    </row>
    <row r="1056" spans="3:9" x14ac:dyDescent="0.25">
      <c r="C1056" s="10"/>
      <c r="D1056" s="10"/>
      <c r="E1056" s="10"/>
      <c r="F1056" s="10"/>
      <c r="G1056" s="10"/>
      <c r="H1056" s="10"/>
      <c r="I1056" s="10"/>
    </row>
    <row r="1057" spans="3:9" x14ac:dyDescent="0.25">
      <c r="C1057" s="10"/>
      <c r="D1057" s="10"/>
      <c r="E1057" s="10"/>
      <c r="F1057" s="10"/>
      <c r="G1057" s="10"/>
      <c r="H1057" s="10"/>
      <c r="I1057" s="10"/>
    </row>
    <row r="1058" spans="3:9" x14ac:dyDescent="0.25">
      <c r="C1058" s="10"/>
      <c r="D1058" s="10"/>
      <c r="E1058" s="10"/>
      <c r="F1058" s="10"/>
      <c r="G1058" s="10"/>
      <c r="H1058" s="10"/>
      <c r="I1058" s="10"/>
    </row>
    <row r="1059" spans="3:9" x14ac:dyDescent="0.25">
      <c r="C1059" s="10"/>
      <c r="D1059" s="10"/>
      <c r="E1059" s="10"/>
      <c r="F1059" s="10"/>
      <c r="G1059" s="10"/>
      <c r="H1059" s="10"/>
      <c r="I1059" s="10"/>
    </row>
    <row r="1060" spans="3:9" x14ac:dyDescent="0.25">
      <c r="C1060" s="10"/>
      <c r="D1060" s="10"/>
      <c r="E1060" s="10"/>
      <c r="F1060" s="10"/>
      <c r="G1060" s="10"/>
      <c r="H1060" s="10"/>
      <c r="I1060" s="10"/>
    </row>
    <row r="1061" spans="3:9" x14ac:dyDescent="0.25">
      <c r="C1061" s="10"/>
      <c r="D1061" s="10"/>
      <c r="E1061" s="10"/>
      <c r="F1061" s="10"/>
      <c r="G1061" s="10"/>
      <c r="H1061" s="10"/>
      <c r="I1061" s="10"/>
    </row>
    <row r="1062" spans="3:9" x14ac:dyDescent="0.25">
      <c r="C1062" s="10"/>
      <c r="D1062" s="10"/>
      <c r="E1062" s="10"/>
      <c r="F1062" s="10"/>
      <c r="G1062" s="10"/>
      <c r="H1062" s="10"/>
      <c r="I1062" s="10"/>
    </row>
    <row r="1063" spans="3:9" x14ac:dyDescent="0.25">
      <c r="C1063" s="10"/>
      <c r="D1063" s="10"/>
      <c r="E1063" s="10"/>
      <c r="F1063" s="10"/>
      <c r="G1063" s="10"/>
      <c r="H1063" s="10"/>
      <c r="I1063" s="10"/>
    </row>
    <row r="1064" spans="3:9" x14ac:dyDescent="0.25">
      <c r="C1064" s="10"/>
      <c r="D1064" s="10"/>
      <c r="E1064" s="10"/>
      <c r="F1064" s="10"/>
      <c r="G1064" s="10"/>
      <c r="H1064" s="10"/>
      <c r="I1064" s="10"/>
    </row>
    <row r="1065" spans="3:9" x14ac:dyDescent="0.25">
      <c r="C1065" s="10"/>
      <c r="D1065" s="10"/>
      <c r="E1065" s="10"/>
      <c r="F1065" s="10"/>
      <c r="G1065" s="10"/>
      <c r="H1065" s="10"/>
      <c r="I1065" s="10"/>
    </row>
    <row r="1066" spans="3:9" x14ac:dyDescent="0.25">
      <c r="C1066" s="10"/>
      <c r="D1066" s="10"/>
      <c r="E1066" s="10"/>
      <c r="F1066" s="10"/>
      <c r="G1066" s="10"/>
      <c r="H1066" s="10"/>
      <c r="I1066" s="10"/>
    </row>
    <row r="1067" spans="3:9" x14ac:dyDescent="0.25">
      <c r="C1067" s="10"/>
      <c r="D1067" s="10"/>
      <c r="E1067" s="10"/>
      <c r="F1067" s="10"/>
      <c r="G1067" s="10"/>
      <c r="H1067" s="10"/>
      <c r="I1067" s="10"/>
    </row>
    <row r="1068" spans="3:9" x14ac:dyDescent="0.25">
      <c r="C1068" s="10"/>
      <c r="D1068" s="10"/>
      <c r="E1068" s="10"/>
      <c r="F1068" s="10"/>
      <c r="G1068" s="10"/>
      <c r="H1068" s="10"/>
      <c r="I1068" s="10"/>
    </row>
    <row r="1069" spans="3:9" x14ac:dyDescent="0.25">
      <c r="C1069" s="10"/>
      <c r="D1069" s="10"/>
      <c r="E1069" s="10"/>
      <c r="F1069" s="10"/>
      <c r="G1069" s="10"/>
      <c r="H1069" s="10"/>
      <c r="I1069" s="10"/>
    </row>
    <row r="1070" spans="3:9" x14ac:dyDescent="0.25">
      <c r="C1070" s="10"/>
      <c r="D1070" s="10"/>
      <c r="E1070" s="10"/>
      <c r="F1070" s="10"/>
      <c r="G1070" s="10"/>
      <c r="H1070" s="10"/>
      <c r="I1070" s="10"/>
    </row>
    <row r="1071" spans="3:9" x14ac:dyDescent="0.25">
      <c r="C1071" s="10"/>
      <c r="D1071" s="10"/>
      <c r="E1071" s="10"/>
      <c r="F1071" s="10"/>
      <c r="G1071" s="10"/>
      <c r="H1071" s="10"/>
      <c r="I1071" s="10"/>
    </row>
    <row r="1072" spans="3:9" x14ac:dyDescent="0.25">
      <c r="C1072" s="10"/>
      <c r="D1072" s="10"/>
      <c r="E1072" s="10"/>
      <c r="F1072" s="10"/>
      <c r="G1072" s="10"/>
      <c r="H1072" s="10"/>
      <c r="I1072" s="10"/>
    </row>
    <row r="1073" spans="3:9" x14ac:dyDescent="0.25">
      <c r="C1073" s="10"/>
      <c r="D1073" s="10"/>
      <c r="E1073" s="10"/>
      <c r="F1073" s="10"/>
      <c r="G1073" s="10"/>
      <c r="H1073" s="10"/>
      <c r="I1073" s="10"/>
    </row>
    <row r="1074" spans="3:9" x14ac:dyDescent="0.25">
      <c r="C1074" s="10"/>
      <c r="D1074" s="10"/>
      <c r="E1074" s="10"/>
      <c r="F1074" s="10"/>
      <c r="G1074" s="10"/>
      <c r="H1074" s="10"/>
      <c r="I1074" s="10"/>
    </row>
    <row r="1075" spans="3:9" x14ac:dyDescent="0.25">
      <c r="C1075" s="10"/>
      <c r="D1075" s="10"/>
      <c r="E1075" s="10"/>
      <c r="F1075" s="10"/>
      <c r="G1075" s="10"/>
      <c r="H1075" s="10"/>
      <c r="I1075" s="10"/>
    </row>
    <row r="1076" spans="3:9" x14ac:dyDescent="0.25">
      <c r="C1076" s="10"/>
      <c r="D1076" s="10"/>
      <c r="E1076" s="10"/>
      <c r="F1076" s="10"/>
      <c r="G1076" s="10"/>
      <c r="H1076" s="10"/>
      <c r="I1076" s="10"/>
    </row>
    <row r="1077" spans="3:9" x14ac:dyDescent="0.25">
      <c r="C1077" s="10"/>
      <c r="D1077" s="10"/>
      <c r="E1077" s="10"/>
      <c r="F1077" s="10"/>
      <c r="G1077" s="10"/>
      <c r="H1077" s="10"/>
      <c r="I1077" s="10"/>
    </row>
    <row r="1078" spans="3:9" x14ac:dyDescent="0.25">
      <c r="C1078" s="10"/>
      <c r="D1078" s="10"/>
      <c r="E1078" s="10"/>
      <c r="F1078" s="10"/>
      <c r="G1078" s="10"/>
      <c r="H1078" s="10"/>
      <c r="I1078" s="10"/>
    </row>
    <row r="1079" spans="3:9" x14ac:dyDescent="0.25">
      <c r="C1079" s="10"/>
      <c r="D1079" s="10"/>
      <c r="E1079" s="10"/>
      <c r="F1079" s="10"/>
      <c r="G1079" s="10"/>
      <c r="H1079" s="10"/>
      <c r="I1079" s="10"/>
    </row>
    <row r="1080" spans="3:9" x14ac:dyDescent="0.25">
      <c r="C1080" s="10"/>
      <c r="D1080" s="10"/>
      <c r="E1080" s="10"/>
      <c r="F1080" s="10"/>
      <c r="G1080" s="10"/>
      <c r="H1080" s="10"/>
      <c r="I1080" s="10"/>
    </row>
    <row r="1081" spans="3:9" x14ac:dyDescent="0.25">
      <c r="C1081" s="10"/>
      <c r="D1081" s="10"/>
      <c r="E1081" s="10"/>
      <c r="F1081" s="10"/>
      <c r="G1081" s="10"/>
      <c r="H1081" s="10"/>
      <c r="I1081" s="10"/>
    </row>
    <row r="1082" spans="3:9" x14ac:dyDescent="0.25">
      <c r="C1082" s="10"/>
      <c r="D1082" s="10"/>
      <c r="E1082" s="10"/>
      <c r="F1082" s="10"/>
      <c r="G1082" s="10"/>
      <c r="H1082" s="10"/>
      <c r="I1082" s="10"/>
    </row>
    <row r="1083" spans="3:9" x14ac:dyDescent="0.25">
      <c r="C1083" s="10"/>
      <c r="D1083" s="10"/>
      <c r="E1083" s="10"/>
      <c r="F1083" s="10"/>
      <c r="G1083" s="10"/>
      <c r="H1083" s="10"/>
      <c r="I1083" s="10"/>
    </row>
    <row r="1084" spans="3:9" x14ac:dyDescent="0.25">
      <c r="C1084" s="10"/>
      <c r="D1084" s="10"/>
      <c r="E1084" s="10"/>
      <c r="F1084" s="10"/>
      <c r="G1084" s="10"/>
      <c r="H1084" s="10"/>
      <c r="I1084" s="10"/>
    </row>
    <row r="1085" spans="3:9" x14ac:dyDescent="0.25">
      <c r="C1085" s="10"/>
      <c r="D1085" s="10"/>
      <c r="E1085" s="10"/>
      <c r="F1085" s="10"/>
      <c r="G1085" s="10"/>
      <c r="H1085" s="10"/>
      <c r="I1085" s="10"/>
    </row>
    <row r="1086" spans="3:9" x14ac:dyDescent="0.25">
      <c r="C1086" s="10"/>
      <c r="D1086" s="10"/>
      <c r="E1086" s="10"/>
      <c r="F1086" s="10"/>
      <c r="G1086" s="10"/>
      <c r="H1086" s="10"/>
      <c r="I1086" s="10"/>
    </row>
    <row r="1087" spans="3:9" x14ac:dyDescent="0.25">
      <c r="C1087" s="10"/>
      <c r="D1087" s="10"/>
      <c r="E1087" s="10"/>
      <c r="F1087" s="10"/>
      <c r="G1087" s="10"/>
      <c r="H1087" s="10"/>
      <c r="I1087" s="10"/>
    </row>
    <row r="1088" spans="3:9" x14ac:dyDescent="0.25">
      <c r="C1088" s="10"/>
      <c r="D1088" s="10"/>
      <c r="E1088" s="10"/>
      <c r="F1088" s="10"/>
      <c r="G1088" s="10"/>
      <c r="H1088" s="10"/>
      <c r="I1088" s="10"/>
    </row>
    <row r="1089" spans="3:9" x14ac:dyDescent="0.25">
      <c r="C1089" s="10"/>
      <c r="D1089" s="10"/>
      <c r="E1089" s="10"/>
      <c r="F1089" s="10"/>
      <c r="G1089" s="10"/>
      <c r="H1089" s="10"/>
      <c r="I1089" s="10"/>
    </row>
    <row r="1090" spans="3:9" x14ac:dyDescent="0.25">
      <c r="C1090" s="10"/>
      <c r="D1090" s="10"/>
      <c r="E1090" s="10"/>
      <c r="F1090" s="10"/>
      <c r="G1090" s="10"/>
      <c r="H1090" s="10"/>
      <c r="I1090" s="10"/>
    </row>
    <row r="1091" spans="3:9" x14ac:dyDescent="0.25">
      <c r="C1091" s="10"/>
      <c r="D1091" s="10"/>
      <c r="E1091" s="10"/>
      <c r="F1091" s="10"/>
      <c r="G1091" s="10"/>
      <c r="H1091" s="10"/>
      <c r="I1091" s="10"/>
    </row>
    <row r="1092" spans="3:9" x14ac:dyDescent="0.25">
      <c r="C1092" s="10"/>
      <c r="D1092" s="10"/>
      <c r="E1092" s="10"/>
      <c r="F1092" s="10"/>
      <c r="G1092" s="10"/>
      <c r="H1092" s="10"/>
      <c r="I1092" s="10"/>
    </row>
    <row r="1093" spans="3:9" x14ac:dyDescent="0.25">
      <c r="C1093" s="10"/>
      <c r="D1093" s="10"/>
      <c r="E1093" s="10"/>
      <c r="F1093" s="10"/>
      <c r="G1093" s="10"/>
      <c r="H1093" s="10"/>
      <c r="I1093" s="10"/>
    </row>
    <row r="1094" spans="3:9" x14ac:dyDescent="0.25">
      <c r="C1094" s="10"/>
      <c r="D1094" s="10"/>
      <c r="E1094" s="10"/>
      <c r="F1094" s="10"/>
      <c r="G1094" s="10"/>
      <c r="H1094" s="10"/>
      <c r="I1094" s="10"/>
    </row>
    <row r="1095" spans="3:9" x14ac:dyDescent="0.25">
      <c r="C1095" s="10"/>
      <c r="D1095" s="10"/>
      <c r="E1095" s="10"/>
      <c r="F1095" s="10"/>
      <c r="G1095" s="10"/>
      <c r="H1095" s="10"/>
      <c r="I1095" s="10"/>
    </row>
    <row r="1096" spans="3:9" x14ac:dyDescent="0.25">
      <c r="C1096" s="10"/>
      <c r="D1096" s="10"/>
      <c r="E1096" s="10"/>
      <c r="F1096" s="10"/>
      <c r="G1096" s="10"/>
      <c r="H1096" s="10"/>
      <c r="I1096" s="10"/>
    </row>
    <row r="1097" spans="3:9" x14ac:dyDescent="0.25">
      <c r="C1097" s="10"/>
      <c r="D1097" s="10"/>
      <c r="E1097" s="10"/>
      <c r="F1097" s="10"/>
      <c r="G1097" s="10"/>
      <c r="H1097" s="10"/>
      <c r="I1097" s="10"/>
    </row>
    <row r="1098" spans="3:9" x14ac:dyDescent="0.25">
      <c r="C1098" s="10"/>
      <c r="D1098" s="10"/>
      <c r="E1098" s="10"/>
      <c r="F1098" s="10"/>
      <c r="G1098" s="10"/>
      <c r="H1098" s="10"/>
      <c r="I1098" s="10"/>
    </row>
    <row r="1099" spans="3:9" x14ac:dyDescent="0.25">
      <c r="C1099" s="10"/>
      <c r="D1099" s="10"/>
      <c r="E1099" s="10"/>
      <c r="F1099" s="10"/>
      <c r="G1099" s="10"/>
      <c r="H1099" s="10"/>
      <c r="I1099" s="10"/>
    </row>
    <row r="1100" spans="3:9" x14ac:dyDescent="0.25">
      <c r="C1100" s="10"/>
      <c r="D1100" s="10"/>
      <c r="E1100" s="10"/>
      <c r="F1100" s="10"/>
      <c r="G1100" s="10"/>
      <c r="H1100" s="10"/>
      <c r="I1100" s="10"/>
    </row>
    <row r="1101" spans="3:9" x14ac:dyDescent="0.25">
      <c r="C1101" s="10"/>
      <c r="D1101" s="10"/>
      <c r="E1101" s="10"/>
      <c r="F1101" s="10"/>
      <c r="G1101" s="10"/>
      <c r="H1101" s="10"/>
      <c r="I1101" s="10"/>
    </row>
    <row r="1102" spans="3:9" x14ac:dyDescent="0.25">
      <c r="C1102" s="10"/>
      <c r="D1102" s="10"/>
      <c r="E1102" s="10"/>
      <c r="F1102" s="10"/>
      <c r="G1102" s="10"/>
      <c r="H1102" s="10"/>
      <c r="I1102" s="10"/>
    </row>
    <row r="1103" spans="3:9" x14ac:dyDescent="0.25">
      <c r="C1103" s="10"/>
      <c r="D1103" s="10"/>
      <c r="E1103" s="10"/>
      <c r="F1103" s="10"/>
      <c r="G1103" s="10"/>
      <c r="H1103" s="10"/>
      <c r="I1103" s="10"/>
    </row>
    <row r="1104" spans="3:9" x14ac:dyDescent="0.25">
      <c r="C1104" s="10"/>
      <c r="D1104" s="10"/>
      <c r="E1104" s="10"/>
      <c r="F1104" s="10"/>
      <c r="G1104" s="10"/>
      <c r="H1104" s="10"/>
      <c r="I1104" s="10"/>
    </row>
    <row r="1105" spans="3:9" x14ac:dyDescent="0.25">
      <c r="C1105" s="10"/>
      <c r="D1105" s="10"/>
      <c r="E1105" s="10"/>
      <c r="F1105" s="10"/>
      <c r="G1105" s="10"/>
      <c r="H1105" s="10"/>
      <c r="I1105" s="10"/>
    </row>
    <row r="1106" spans="3:9" x14ac:dyDescent="0.25">
      <c r="C1106" s="10"/>
      <c r="D1106" s="10"/>
      <c r="E1106" s="10"/>
      <c r="F1106" s="10"/>
      <c r="G1106" s="10"/>
      <c r="H1106" s="10"/>
      <c r="I1106" s="10"/>
    </row>
    <row r="1107" spans="3:9" x14ac:dyDescent="0.25">
      <c r="C1107" s="10"/>
      <c r="D1107" s="10"/>
      <c r="E1107" s="10"/>
      <c r="F1107" s="10"/>
      <c r="G1107" s="10"/>
      <c r="H1107" s="10"/>
      <c r="I1107" s="10"/>
    </row>
    <row r="1108" spans="3:9" x14ac:dyDescent="0.25">
      <c r="C1108" s="10"/>
      <c r="D1108" s="10"/>
      <c r="E1108" s="10"/>
      <c r="F1108" s="10"/>
      <c r="G1108" s="10"/>
      <c r="H1108" s="10"/>
      <c r="I1108" s="10"/>
    </row>
    <row r="1109" spans="3:9" x14ac:dyDescent="0.25">
      <c r="C1109" s="10"/>
      <c r="D1109" s="10"/>
      <c r="E1109" s="10"/>
      <c r="F1109" s="10"/>
      <c r="G1109" s="10"/>
      <c r="H1109" s="10"/>
      <c r="I1109" s="10"/>
    </row>
    <row r="1110" spans="3:9" x14ac:dyDescent="0.25">
      <c r="C1110" s="10"/>
      <c r="D1110" s="10"/>
      <c r="E1110" s="10"/>
      <c r="F1110" s="10"/>
      <c r="G1110" s="10"/>
      <c r="H1110" s="10"/>
      <c r="I1110" s="10"/>
    </row>
    <row r="1111" spans="3:9" x14ac:dyDescent="0.25">
      <c r="C1111" s="10"/>
      <c r="D1111" s="10"/>
      <c r="E1111" s="10"/>
      <c r="F1111" s="10"/>
      <c r="G1111" s="10"/>
      <c r="H1111" s="10"/>
      <c r="I1111" s="10"/>
    </row>
    <row r="1112" spans="3:9" x14ac:dyDescent="0.25">
      <c r="C1112" s="10"/>
      <c r="D1112" s="10"/>
      <c r="E1112" s="10"/>
      <c r="F1112" s="10"/>
      <c r="G1112" s="10"/>
      <c r="H1112" s="10"/>
      <c r="I1112" s="10"/>
    </row>
    <row r="1113" spans="3:9" x14ac:dyDescent="0.25">
      <c r="C1113" s="10"/>
      <c r="D1113" s="10"/>
      <c r="E1113" s="10"/>
      <c r="F1113" s="10"/>
      <c r="G1113" s="10"/>
      <c r="H1113" s="10"/>
      <c r="I1113" s="10"/>
    </row>
    <row r="1114" spans="3:9" x14ac:dyDescent="0.25">
      <c r="C1114" s="10"/>
      <c r="D1114" s="10"/>
      <c r="E1114" s="10"/>
      <c r="F1114" s="10"/>
      <c r="G1114" s="10"/>
      <c r="H1114" s="10"/>
      <c r="I1114" s="10"/>
    </row>
    <row r="1115" spans="3:9" x14ac:dyDescent="0.25">
      <c r="C1115" s="10"/>
      <c r="D1115" s="10"/>
      <c r="E1115" s="10"/>
      <c r="F1115" s="10"/>
      <c r="G1115" s="10"/>
      <c r="H1115" s="10"/>
      <c r="I1115" s="10"/>
    </row>
    <row r="1116" spans="3:9" x14ac:dyDescent="0.25">
      <c r="C1116" s="10"/>
      <c r="D1116" s="10"/>
      <c r="E1116" s="10"/>
      <c r="F1116" s="10"/>
      <c r="G1116" s="10"/>
      <c r="H1116" s="10"/>
      <c r="I1116" s="10"/>
    </row>
    <row r="1117" spans="3:9" x14ac:dyDescent="0.25">
      <c r="C1117" s="10"/>
      <c r="D1117" s="10"/>
      <c r="E1117" s="10"/>
      <c r="F1117" s="10"/>
      <c r="G1117" s="10"/>
      <c r="H1117" s="10"/>
      <c r="I1117" s="10"/>
    </row>
    <row r="1118" spans="3:9" x14ac:dyDescent="0.25">
      <c r="C1118" s="10"/>
      <c r="D1118" s="10"/>
      <c r="E1118" s="10"/>
      <c r="F1118" s="10"/>
      <c r="G1118" s="10"/>
      <c r="H1118" s="10"/>
      <c r="I1118" s="10"/>
    </row>
    <row r="1119" spans="3:9" x14ac:dyDescent="0.25">
      <c r="C1119" s="10"/>
      <c r="D1119" s="10"/>
      <c r="E1119" s="10"/>
      <c r="F1119" s="10"/>
      <c r="G1119" s="10"/>
      <c r="H1119" s="10"/>
      <c r="I1119" s="10"/>
    </row>
    <row r="1120" spans="3:9" x14ac:dyDescent="0.25">
      <c r="C1120" s="10"/>
      <c r="D1120" s="10"/>
      <c r="E1120" s="10"/>
      <c r="F1120" s="10"/>
      <c r="G1120" s="10"/>
      <c r="H1120" s="10"/>
      <c r="I1120" s="10"/>
    </row>
    <row r="1121" spans="3:9" x14ac:dyDescent="0.25">
      <c r="C1121" s="10"/>
      <c r="D1121" s="10"/>
      <c r="E1121" s="10"/>
      <c r="F1121" s="10"/>
      <c r="G1121" s="10"/>
      <c r="H1121" s="10"/>
      <c r="I1121" s="10"/>
    </row>
    <row r="1122" spans="3:9" x14ac:dyDescent="0.25">
      <c r="C1122" s="10"/>
      <c r="D1122" s="10"/>
      <c r="E1122" s="10"/>
      <c r="F1122" s="10"/>
      <c r="G1122" s="10"/>
      <c r="H1122" s="10"/>
      <c r="I1122" s="10"/>
    </row>
    <row r="1123" spans="3:9" x14ac:dyDescent="0.25">
      <c r="C1123" s="10"/>
      <c r="D1123" s="10"/>
      <c r="E1123" s="10"/>
      <c r="F1123" s="10"/>
      <c r="G1123" s="10"/>
      <c r="H1123" s="10"/>
      <c r="I1123" s="10"/>
    </row>
    <row r="1124" spans="3:9" x14ac:dyDescent="0.25">
      <c r="C1124" s="10"/>
      <c r="D1124" s="10"/>
      <c r="E1124" s="10"/>
      <c r="F1124" s="10"/>
      <c r="G1124" s="10"/>
      <c r="H1124" s="10"/>
      <c r="I1124" s="10"/>
    </row>
    <row r="1125" spans="3:9" x14ac:dyDescent="0.25">
      <c r="C1125" s="10"/>
      <c r="D1125" s="10"/>
      <c r="E1125" s="10"/>
      <c r="F1125" s="10"/>
      <c r="G1125" s="10"/>
      <c r="H1125" s="10"/>
      <c r="I1125" s="10"/>
    </row>
    <row r="1126" spans="3:9" x14ac:dyDescent="0.25">
      <c r="C1126" s="10"/>
      <c r="D1126" s="10"/>
      <c r="E1126" s="10"/>
      <c r="F1126" s="10"/>
      <c r="G1126" s="10"/>
      <c r="H1126" s="10"/>
      <c r="I1126" s="10"/>
    </row>
    <row r="1127" spans="3:9" x14ac:dyDescent="0.25">
      <c r="C1127" s="10"/>
      <c r="D1127" s="10"/>
      <c r="E1127" s="10"/>
      <c r="F1127" s="10"/>
      <c r="G1127" s="10"/>
      <c r="H1127" s="10"/>
      <c r="I1127" s="10"/>
    </row>
    <row r="1128" spans="3:9" x14ac:dyDescent="0.25">
      <c r="C1128" s="10"/>
      <c r="D1128" s="10"/>
      <c r="E1128" s="10"/>
      <c r="F1128" s="10"/>
      <c r="G1128" s="10"/>
      <c r="H1128" s="10"/>
      <c r="I1128" s="10"/>
    </row>
    <row r="1129" spans="3:9" x14ac:dyDescent="0.25">
      <c r="C1129" s="10"/>
      <c r="D1129" s="10"/>
      <c r="E1129" s="10"/>
      <c r="F1129" s="10"/>
      <c r="G1129" s="10"/>
      <c r="H1129" s="10"/>
      <c r="I1129" s="10"/>
    </row>
    <row r="1130" spans="3:9" x14ac:dyDescent="0.25">
      <c r="C1130" s="10"/>
      <c r="D1130" s="10"/>
      <c r="E1130" s="10"/>
      <c r="F1130" s="10"/>
      <c r="G1130" s="10"/>
      <c r="H1130" s="10"/>
      <c r="I1130" s="10"/>
    </row>
    <row r="1131" spans="3:9" x14ac:dyDescent="0.25">
      <c r="C1131" s="10"/>
      <c r="D1131" s="10"/>
      <c r="E1131" s="10"/>
      <c r="F1131" s="10"/>
      <c r="G1131" s="10"/>
      <c r="H1131" s="10"/>
      <c r="I1131" s="10"/>
    </row>
    <row r="1132" spans="3:9" x14ac:dyDescent="0.25">
      <c r="C1132" s="10"/>
      <c r="D1132" s="10"/>
      <c r="E1132" s="10"/>
      <c r="F1132" s="10"/>
      <c r="G1132" s="10"/>
      <c r="H1132" s="10"/>
      <c r="I1132" s="10"/>
    </row>
    <row r="1133" spans="3:9" x14ac:dyDescent="0.25">
      <c r="C1133" s="10"/>
      <c r="D1133" s="10"/>
      <c r="E1133" s="10"/>
      <c r="F1133" s="10"/>
      <c r="G1133" s="10"/>
      <c r="H1133" s="10"/>
      <c r="I1133" s="10"/>
    </row>
    <row r="1134" spans="3:9" x14ac:dyDescent="0.25">
      <c r="C1134" s="10"/>
      <c r="D1134" s="10"/>
      <c r="E1134" s="10"/>
      <c r="F1134" s="10"/>
      <c r="G1134" s="10"/>
      <c r="H1134" s="10"/>
      <c r="I1134" s="10"/>
    </row>
    <row r="1135" spans="3:9" x14ac:dyDescent="0.25">
      <c r="C1135" s="10"/>
      <c r="D1135" s="10"/>
      <c r="E1135" s="10"/>
      <c r="F1135" s="10"/>
      <c r="G1135" s="10"/>
      <c r="H1135" s="10"/>
      <c r="I1135" s="10"/>
    </row>
    <row r="1136" spans="3:9" x14ac:dyDescent="0.25">
      <c r="C1136" s="10"/>
      <c r="D1136" s="10"/>
      <c r="E1136" s="10"/>
      <c r="F1136" s="10"/>
      <c r="G1136" s="10"/>
      <c r="H1136" s="10"/>
      <c r="I1136" s="10"/>
    </row>
    <row r="1137" spans="3:9" x14ac:dyDescent="0.25">
      <c r="C1137" s="10"/>
      <c r="D1137" s="10"/>
      <c r="E1137" s="10"/>
      <c r="F1137" s="10"/>
      <c r="G1137" s="10"/>
      <c r="H1137" s="10"/>
      <c r="I1137" s="10"/>
    </row>
    <row r="1138" spans="3:9" x14ac:dyDescent="0.25">
      <c r="C1138" s="10"/>
      <c r="D1138" s="10"/>
      <c r="E1138" s="10"/>
      <c r="F1138" s="10"/>
      <c r="G1138" s="10"/>
      <c r="H1138" s="10"/>
      <c r="I1138" s="10"/>
    </row>
    <row r="1139" spans="3:9" x14ac:dyDescent="0.25">
      <c r="C1139" s="10"/>
      <c r="D1139" s="10"/>
      <c r="E1139" s="10"/>
      <c r="F1139" s="10"/>
      <c r="G1139" s="10"/>
      <c r="H1139" s="10"/>
      <c r="I1139" s="10"/>
    </row>
    <row r="1140" spans="3:9" x14ac:dyDescent="0.25">
      <c r="C1140" s="10"/>
      <c r="D1140" s="10"/>
      <c r="E1140" s="10"/>
      <c r="F1140" s="10"/>
      <c r="G1140" s="10"/>
      <c r="H1140" s="10"/>
      <c r="I1140" s="10"/>
    </row>
    <row r="1141" spans="3:9" x14ac:dyDescent="0.25">
      <c r="C1141" s="10"/>
      <c r="D1141" s="10"/>
      <c r="E1141" s="10"/>
      <c r="F1141" s="10"/>
      <c r="G1141" s="10"/>
      <c r="H1141" s="10"/>
      <c r="I1141" s="10"/>
    </row>
    <row r="1142" spans="3:9" x14ac:dyDescent="0.25">
      <c r="C1142" s="10"/>
      <c r="D1142" s="10"/>
      <c r="E1142" s="10"/>
      <c r="F1142" s="10"/>
      <c r="G1142" s="10"/>
      <c r="H1142" s="10"/>
      <c r="I1142" s="10"/>
    </row>
    <row r="1143" spans="3:9" x14ac:dyDescent="0.25">
      <c r="C1143" s="10"/>
      <c r="D1143" s="10"/>
      <c r="E1143" s="10"/>
      <c r="F1143" s="10"/>
      <c r="G1143" s="10"/>
      <c r="H1143" s="10"/>
      <c r="I1143" s="10"/>
    </row>
    <row r="1144" spans="3:9" x14ac:dyDescent="0.25">
      <c r="C1144" s="10"/>
      <c r="D1144" s="10"/>
      <c r="E1144" s="10"/>
      <c r="F1144" s="10"/>
      <c r="G1144" s="10"/>
      <c r="H1144" s="10"/>
      <c r="I1144" s="10"/>
    </row>
    <row r="1145" spans="3:9" x14ac:dyDescent="0.25">
      <c r="C1145" s="10"/>
      <c r="D1145" s="10"/>
      <c r="E1145" s="10"/>
      <c r="F1145" s="10"/>
      <c r="G1145" s="10"/>
      <c r="H1145" s="10"/>
      <c r="I1145" s="10"/>
    </row>
    <row r="1146" spans="3:9" x14ac:dyDescent="0.25">
      <c r="C1146" s="10"/>
      <c r="D1146" s="10"/>
      <c r="E1146" s="10"/>
      <c r="F1146" s="10"/>
      <c r="G1146" s="10"/>
      <c r="H1146" s="10"/>
      <c r="I1146" s="10"/>
    </row>
    <row r="1147" spans="3:9" x14ac:dyDescent="0.25">
      <c r="C1147" s="10"/>
      <c r="D1147" s="10"/>
      <c r="E1147" s="10"/>
      <c r="F1147" s="10"/>
      <c r="G1147" s="10"/>
      <c r="H1147" s="10"/>
      <c r="I1147" s="10"/>
    </row>
    <row r="1148" spans="3:9" x14ac:dyDescent="0.25">
      <c r="C1148" s="10"/>
      <c r="D1148" s="10"/>
      <c r="E1148" s="10"/>
      <c r="F1148" s="10"/>
      <c r="G1148" s="10"/>
      <c r="H1148" s="10"/>
      <c r="I1148" s="10"/>
    </row>
    <row r="1149" spans="3:9" x14ac:dyDescent="0.25">
      <c r="C1149" s="10"/>
      <c r="D1149" s="10"/>
      <c r="E1149" s="10"/>
      <c r="F1149" s="10"/>
      <c r="G1149" s="10"/>
      <c r="H1149" s="10"/>
      <c r="I1149" s="10"/>
    </row>
    <row r="1150" spans="3:9" x14ac:dyDescent="0.25">
      <c r="C1150" s="10"/>
      <c r="D1150" s="10"/>
      <c r="E1150" s="10"/>
      <c r="F1150" s="10"/>
      <c r="G1150" s="10"/>
      <c r="H1150" s="10"/>
      <c r="I1150" s="10"/>
    </row>
    <row r="1151" spans="3:9" x14ac:dyDescent="0.25">
      <c r="C1151" s="10"/>
      <c r="D1151" s="10"/>
      <c r="E1151" s="10"/>
      <c r="F1151" s="10"/>
      <c r="G1151" s="10"/>
      <c r="H1151" s="10"/>
      <c r="I1151" s="10"/>
    </row>
    <row r="1152" spans="3:9" x14ac:dyDescent="0.25">
      <c r="C1152" s="10"/>
      <c r="D1152" s="10"/>
      <c r="E1152" s="10"/>
      <c r="F1152" s="10"/>
      <c r="G1152" s="10"/>
      <c r="H1152" s="10"/>
      <c r="I1152" s="10"/>
    </row>
    <row r="1153" spans="3:9" x14ac:dyDescent="0.25">
      <c r="C1153" s="10"/>
      <c r="D1153" s="10"/>
      <c r="E1153" s="10"/>
      <c r="F1153" s="10"/>
      <c r="G1153" s="10"/>
      <c r="H1153" s="10"/>
      <c r="I1153" s="10"/>
    </row>
    <row r="1154" spans="3:9" x14ac:dyDescent="0.25">
      <c r="C1154" s="10"/>
      <c r="D1154" s="10"/>
      <c r="E1154" s="10"/>
      <c r="F1154" s="10"/>
      <c r="G1154" s="10"/>
      <c r="H1154" s="10"/>
      <c r="I1154" s="10"/>
    </row>
    <row r="1155" spans="3:9" x14ac:dyDescent="0.25">
      <c r="C1155" s="10"/>
      <c r="D1155" s="10"/>
      <c r="E1155" s="10"/>
      <c r="F1155" s="10"/>
      <c r="G1155" s="10"/>
      <c r="H1155" s="10"/>
      <c r="I1155" s="10"/>
    </row>
    <row r="1156" spans="3:9" x14ac:dyDescent="0.25">
      <c r="C1156" s="10"/>
      <c r="D1156" s="10"/>
      <c r="E1156" s="10"/>
      <c r="F1156" s="10"/>
      <c r="G1156" s="10"/>
      <c r="H1156" s="10"/>
      <c r="I1156" s="10"/>
    </row>
    <row r="1157" spans="3:9" x14ac:dyDescent="0.25">
      <c r="C1157" s="10"/>
      <c r="D1157" s="10"/>
      <c r="E1157" s="10"/>
      <c r="F1157" s="10"/>
      <c r="G1157" s="10"/>
      <c r="H1157" s="10"/>
      <c r="I1157" s="10"/>
    </row>
    <row r="1158" spans="3:9" x14ac:dyDescent="0.25">
      <c r="C1158" s="10"/>
      <c r="D1158" s="10"/>
      <c r="E1158" s="10"/>
      <c r="F1158" s="10"/>
      <c r="G1158" s="10"/>
      <c r="H1158" s="10"/>
      <c r="I1158" s="10"/>
    </row>
    <row r="1159" spans="3:9" x14ac:dyDescent="0.25">
      <c r="C1159" s="10"/>
      <c r="D1159" s="10"/>
      <c r="E1159" s="10"/>
      <c r="F1159" s="10"/>
      <c r="G1159" s="10"/>
      <c r="H1159" s="10"/>
      <c r="I1159" s="10"/>
    </row>
    <row r="1160" spans="3:9" x14ac:dyDescent="0.25">
      <c r="C1160" s="10"/>
      <c r="D1160" s="10"/>
      <c r="E1160" s="10"/>
      <c r="F1160" s="10"/>
      <c r="G1160" s="10"/>
      <c r="H1160" s="10"/>
      <c r="I1160" s="10"/>
    </row>
    <row r="1161" spans="3:9" x14ac:dyDescent="0.25">
      <c r="C1161" s="10"/>
      <c r="D1161" s="10"/>
      <c r="E1161" s="10"/>
      <c r="F1161" s="10"/>
      <c r="G1161" s="10"/>
      <c r="H1161" s="10"/>
      <c r="I1161" s="10"/>
    </row>
    <row r="1162" spans="3:9" x14ac:dyDescent="0.25">
      <c r="C1162" s="10"/>
      <c r="D1162" s="10"/>
      <c r="E1162" s="10"/>
      <c r="F1162" s="10"/>
      <c r="G1162" s="10"/>
      <c r="H1162" s="10"/>
      <c r="I1162" s="10"/>
    </row>
    <row r="1163" spans="3:9" x14ac:dyDescent="0.25">
      <c r="C1163" s="10"/>
      <c r="D1163" s="10"/>
      <c r="E1163" s="10"/>
      <c r="F1163" s="10"/>
      <c r="G1163" s="10"/>
      <c r="H1163" s="10"/>
      <c r="I1163" s="10"/>
    </row>
    <row r="1164" spans="3:9" x14ac:dyDescent="0.25">
      <c r="C1164" s="10"/>
      <c r="D1164" s="10"/>
      <c r="E1164" s="10"/>
      <c r="F1164" s="10"/>
      <c r="G1164" s="10"/>
      <c r="H1164" s="10"/>
      <c r="I1164" s="10"/>
    </row>
    <row r="1165" spans="3:9" x14ac:dyDescent="0.25">
      <c r="C1165" s="10"/>
      <c r="D1165" s="10"/>
      <c r="E1165" s="10"/>
      <c r="F1165" s="10"/>
      <c r="G1165" s="10"/>
      <c r="H1165" s="10"/>
      <c r="I1165" s="10"/>
    </row>
    <row r="1166" spans="3:9" x14ac:dyDescent="0.25">
      <c r="C1166" s="10"/>
      <c r="D1166" s="10"/>
      <c r="E1166" s="10"/>
      <c r="F1166" s="10"/>
      <c r="G1166" s="10"/>
      <c r="H1166" s="10"/>
      <c r="I1166" s="10"/>
    </row>
    <row r="1167" spans="3:9" x14ac:dyDescent="0.25">
      <c r="C1167" s="10"/>
      <c r="D1167" s="10"/>
      <c r="E1167" s="10"/>
      <c r="F1167" s="10"/>
      <c r="G1167" s="10"/>
      <c r="H1167" s="10"/>
      <c r="I1167" s="10"/>
    </row>
    <row r="1168" spans="3:9" x14ac:dyDescent="0.25">
      <c r="C1168" s="10"/>
      <c r="D1168" s="10"/>
      <c r="E1168" s="10"/>
      <c r="F1168" s="10"/>
      <c r="G1168" s="10"/>
      <c r="H1168" s="10"/>
      <c r="I1168" s="10"/>
    </row>
    <row r="1169" spans="3:9" x14ac:dyDescent="0.25">
      <c r="C1169" s="10"/>
      <c r="D1169" s="10"/>
      <c r="E1169" s="10"/>
      <c r="F1169" s="10"/>
      <c r="G1169" s="10"/>
      <c r="H1169" s="10"/>
      <c r="I1169" s="10"/>
    </row>
    <row r="1170" spans="3:9" x14ac:dyDescent="0.25">
      <c r="C1170" s="10"/>
      <c r="D1170" s="10"/>
      <c r="E1170" s="10"/>
      <c r="F1170" s="10"/>
      <c r="G1170" s="10"/>
      <c r="H1170" s="10"/>
      <c r="I1170" s="10"/>
    </row>
    <row r="1171" spans="3:9" x14ac:dyDescent="0.25">
      <c r="C1171" s="10"/>
      <c r="D1171" s="10"/>
      <c r="E1171" s="10"/>
      <c r="F1171" s="10"/>
      <c r="G1171" s="10"/>
      <c r="H1171" s="10"/>
      <c r="I1171" s="10"/>
    </row>
    <row r="1172" spans="3:9" x14ac:dyDescent="0.25">
      <c r="C1172" s="10"/>
      <c r="D1172" s="10"/>
      <c r="E1172" s="10"/>
      <c r="F1172" s="10"/>
      <c r="G1172" s="10"/>
      <c r="H1172" s="10"/>
      <c r="I1172" s="10"/>
    </row>
    <row r="1173" spans="3:9" x14ac:dyDescent="0.25">
      <c r="C1173" s="10"/>
      <c r="D1173" s="10"/>
      <c r="E1173" s="10"/>
      <c r="F1173" s="10"/>
      <c r="G1173" s="10"/>
      <c r="H1173" s="10"/>
      <c r="I1173" s="10"/>
    </row>
    <row r="1174" spans="3:9" x14ac:dyDescent="0.25">
      <c r="C1174" s="10"/>
      <c r="D1174" s="10"/>
      <c r="E1174" s="10"/>
      <c r="F1174" s="10"/>
      <c r="G1174" s="10"/>
      <c r="H1174" s="10"/>
      <c r="I1174" s="10"/>
    </row>
    <row r="1175" spans="3:9" x14ac:dyDescent="0.25">
      <c r="C1175" s="10"/>
      <c r="D1175" s="10"/>
      <c r="E1175" s="10"/>
      <c r="F1175" s="10"/>
      <c r="G1175" s="10"/>
      <c r="H1175" s="10"/>
      <c r="I1175" s="10"/>
    </row>
    <row r="1176" spans="3:9" x14ac:dyDescent="0.25">
      <c r="C1176" s="10"/>
      <c r="D1176" s="10"/>
      <c r="E1176" s="10"/>
      <c r="F1176" s="10"/>
      <c r="G1176" s="10"/>
      <c r="H1176" s="10"/>
      <c r="I1176" s="10"/>
    </row>
    <row r="1177" spans="3:9" x14ac:dyDescent="0.25">
      <c r="C1177" s="10"/>
      <c r="D1177" s="10"/>
      <c r="E1177" s="10"/>
      <c r="F1177" s="10"/>
      <c r="G1177" s="10"/>
      <c r="H1177" s="10"/>
      <c r="I1177" s="10"/>
    </row>
    <row r="1178" spans="3:9" x14ac:dyDescent="0.25">
      <c r="C1178" s="10"/>
      <c r="D1178" s="10"/>
      <c r="E1178" s="10"/>
      <c r="F1178" s="10"/>
      <c r="G1178" s="10"/>
      <c r="H1178" s="10"/>
      <c r="I1178" s="10"/>
    </row>
    <row r="1179" spans="3:9" x14ac:dyDescent="0.25">
      <c r="C1179" s="10"/>
      <c r="D1179" s="10"/>
      <c r="E1179" s="10"/>
      <c r="F1179" s="10"/>
      <c r="G1179" s="10"/>
      <c r="H1179" s="10"/>
      <c r="I1179" s="10"/>
    </row>
    <row r="1180" spans="3:9" x14ac:dyDescent="0.25">
      <c r="C1180" s="10"/>
      <c r="D1180" s="10"/>
      <c r="E1180" s="10"/>
      <c r="F1180" s="10"/>
      <c r="G1180" s="10"/>
      <c r="H1180" s="10"/>
      <c r="I1180" s="10"/>
    </row>
    <row r="1181" spans="3:9" x14ac:dyDescent="0.25">
      <c r="C1181" s="10"/>
      <c r="D1181" s="10"/>
      <c r="E1181" s="10"/>
      <c r="F1181" s="10"/>
      <c r="G1181" s="10"/>
      <c r="H1181" s="10"/>
      <c r="I1181" s="10"/>
    </row>
    <row r="1182" spans="3:9" x14ac:dyDescent="0.25">
      <c r="C1182" s="10"/>
      <c r="D1182" s="10"/>
      <c r="E1182" s="10"/>
      <c r="F1182" s="10"/>
      <c r="G1182" s="10"/>
      <c r="H1182" s="10"/>
      <c r="I1182" s="10"/>
    </row>
    <row r="1183" spans="3:9" x14ac:dyDescent="0.25">
      <c r="C1183" s="10"/>
      <c r="D1183" s="10"/>
      <c r="E1183" s="10"/>
      <c r="F1183" s="10"/>
      <c r="G1183" s="10"/>
      <c r="H1183" s="10"/>
      <c r="I1183" s="10"/>
    </row>
    <row r="1184" spans="3:9" x14ac:dyDescent="0.25">
      <c r="C1184" s="10"/>
      <c r="D1184" s="10"/>
      <c r="E1184" s="10"/>
      <c r="F1184" s="10"/>
      <c r="G1184" s="10"/>
      <c r="H1184" s="10"/>
      <c r="I1184" s="10"/>
    </row>
    <row r="1185" spans="3:9" x14ac:dyDescent="0.25">
      <c r="C1185" s="10"/>
      <c r="D1185" s="10"/>
      <c r="E1185" s="10"/>
      <c r="F1185" s="10"/>
      <c r="G1185" s="10"/>
      <c r="H1185" s="10"/>
      <c r="I1185" s="10"/>
    </row>
    <row r="1186" spans="3:9" x14ac:dyDescent="0.25">
      <c r="C1186" s="10"/>
      <c r="D1186" s="10"/>
      <c r="E1186" s="10"/>
      <c r="F1186" s="10"/>
      <c r="G1186" s="10"/>
      <c r="H1186" s="10"/>
      <c r="I1186" s="10"/>
    </row>
    <row r="1187" spans="3:9" x14ac:dyDescent="0.25">
      <c r="C1187" s="10"/>
      <c r="D1187" s="10"/>
      <c r="E1187" s="10"/>
      <c r="F1187" s="10"/>
      <c r="G1187" s="10"/>
      <c r="H1187" s="10"/>
      <c r="I1187" s="10"/>
    </row>
    <row r="1188" spans="3:9" x14ac:dyDescent="0.25">
      <c r="C1188" s="10"/>
      <c r="D1188" s="10"/>
      <c r="E1188" s="10"/>
      <c r="F1188" s="10"/>
      <c r="G1188" s="10"/>
      <c r="H1188" s="10"/>
      <c r="I1188" s="10"/>
    </row>
    <row r="1189" spans="3:9" x14ac:dyDescent="0.25">
      <c r="C1189" s="10"/>
      <c r="D1189" s="10"/>
      <c r="E1189" s="10"/>
      <c r="F1189" s="10"/>
      <c r="G1189" s="10"/>
      <c r="H1189" s="10"/>
      <c r="I1189" s="10"/>
    </row>
    <row r="1190" spans="3:9" x14ac:dyDescent="0.25">
      <c r="C1190" s="10"/>
      <c r="D1190" s="10"/>
      <c r="E1190" s="10"/>
      <c r="F1190" s="10"/>
      <c r="G1190" s="10"/>
      <c r="H1190" s="10"/>
      <c r="I1190" s="10"/>
    </row>
    <row r="1191" spans="3:9" x14ac:dyDescent="0.25">
      <c r="C1191" s="10"/>
      <c r="D1191" s="10"/>
      <c r="E1191" s="10"/>
      <c r="F1191" s="10"/>
      <c r="G1191" s="10"/>
      <c r="H1191" s="10"/>
      <c r="I1191" s="10"/>
    </row>
    <row r="1192" spans="3:9" x14ac:dyDescent="0.25">
      <c r="C1192" s="10"/>
      <c r="D1192" s="10"/>
      <c r="E1192" s="10"/>
      <c r="F1192" s="10"/>
      <c r="G1192" s="10"/>
      <c r="H1192" s="10"/>
      <c r="I1192" s="10"/>
    </row>
    <row r="1193" spans="3:9" x14ac:dyDescent="0.25">
      <c r="C1193" s="10"/>
      <c r="D1193" s="10"/>
      <c r="E1193" s="10"/>
      <c r="F1193" s="10"/>
      <c r="G1193" s="10"/>
      <c r="H1193" s="10"/>
      <c r="I1193" s="10"/>
    </row>
    <row r="1194" spans="3:9" x14ac:dyDescent="0.25">
      <c r="C1194" s="10"/>
      <c r="D1194" s="10"/>
      <c r="E1194" s="10"/>
      <c r="F1194" s="10"/>
      <c r="G1194" s="10"/>
      <c r="H1194" s="10"/>
      <c r="I1194" s="10"/>
    </row>
    <row r="1195" spans="3:9" x14ac:dyDescent="0.25">
      <c r="C1195" s="10"/>
      <c r="D1195" s="10"/>
      <c r="E1195" s="10"/>
      <c r="F1195" s="10"/>
      <c r="G1195" s="10"/>
      <c r="H1195" s="10"/>
      <c r="I1195" s="10"/>
    </row>
    <row r="1196" spans="3:9" x14ac:dyDescent="0.25">
      <c r="C1196" s="10"/>
      <c r="D1196" s="10"/>
      <c r="E1196" s="10"/>
      <c r="F1196" s="10"/>
      <c r="G1196" s="10"/>
      <c r="H1196" s="10"/>
      <c r="I1196" s="10"/>
    </row>
    <row r="1197" spans="3:9" x14ac:dyDescent="0.25">
      <c r="C1197" s="10"/>
      <c r="D1197" s="10"/>
      <c r="E1197" s="10"/>
      <c r="F1197" s="10"/>
      <c r="G1197" s="10"/>
      <c r="H1197" s="10"/>
      <c r="I1197" s="10"/>
    </row>
    <row r="1198" spans="3:9" x14ac:dyDescent="0.25">
      <c r="C1198" s="10"/>
      <c r="D1198" s="10"/>
      <c r="E1198" s="10"/>
      <c r="F1198" s="10"/>
      <c r="G1198" s="10"/>
      <c r="H1198" s="10"/>
      <c r="I1198" s="10"/>
    </row>
    <row r="1199" spans="3:9" x14ac:dyDescent="0.25">
      <c r="C1199" s="10"/>
      <c r="D1199" s="10"/>
      <c r="E1199" s="10"/>
      <c r="F1199" s="10"/>
      <c r="G1199" s="10"/>
      <c r="H1199" s="10"/>
      <c r="I1199" s="10"/>
    </row>
    <row r="1200" spans="3:9" x14ac:dyDescent="0.25">
      <c r="C1200" s="10"/>
      <c r="D1200" s="10"/>
      <c r="E1200" s="10"/>
      <c r="F1200" s="10"/>
      <c r="G1200" s="10"/>
      <c r="H1200" s="10"/>
      <c r="I1200" s="10"/>
    </row>
    <row r="1201" spans="3:9" x14ac:dyDescent="0.25">
      <c r="C1201" s="10"/>
      <c r="D1201" s="10"/>
      <c r="E1201" s="10"/>
      <c r="F1201" s="10"/>
      <c r="G1201" s="10"/>
      <c r="H1201" s="10"/>
      <c r="I1201" s="10"/>
    </row>
    <row r="1202" spans="3:9" x14ac:dyDescent="0.25">
      <c r="C1202" s="10"/>
      <c r="D1202" s="10"/>
      <c r="E1202" s="10"/>
      <c r="F1202" s="10"/>
      <c r="G1202" s="10"/>
      <c r="H1202" s="10"/>
      <c r="I1202" s="10"/>
    </row>
    <row r="1203" spans="3:9" x14ac:dyDescent="0.25">
      <c r="C1203" s="10"/>
      <c r="D1203" s="10"/>
      <c r="E1203" s="10"/>
      <c r="F1203" s="10"/>
      <c r="G1203" s="10"/>
      <c r="H1203" s="10"/>
      <c r="I1203" s="10"/>
    </row>
    <row r="1204" spans="3:9" x14ac:dyDescent="0.25">
      <c r="C1204" s="10"/>
      <c r="D1204" s="10"/>
      <c r="E1204" s="10"/>
      <c r="F1204" s="10"/>
      <c r="G1204" s="10"/>
      <c r="H1204" s="10"/>
      <c r="I1204" s="10"/>
    </row>
    <row r="1205" spans="3:9" x14ac:dyDescent="0.25">
      <c r="C1205" s="10"/>
      <c r="D1205" s="10"/>
      <c r="E1205" s="10"/>
      <c r="F1205" s="10"/>
      <c r="G1205" s="10"/>
      <c r="H1205" s="10"/>
      <c r="I1205" s="10"/>
    </row>
    <row r="1206" spans="3:9" x14ac:dyDescent="0.25">
      <c r="C1206" s="10"/>
      <c r="D1206" s="10"/>
      <c r="E1206" s="10"/>
      <c r="F1206" s="10"/>
      <c r="G1206" s="10"/>
      <c r="H1206" s="10"/>
      <c r="I1206" s="10"/>
    </row>
    <row r="1207" spans="3:9" x14ac:dyDescent="0.25">
      <c r="C1207" s="10"/>
      <c r="D1207" s="10"/>
      <c r="E1207" s="10"/>
      <c r="F1207" s="10"/>
      <c r="G1207" s="10"/>
      <c r="H1207" s="10"/>
      <c r="I1207" s="10"/>
    </row>
    <row r="1208" spans="3:9" x14ac:dyDescent="0.25">
      <c r="C1208" s="10"/>
      <c r="D1208" s="10"/>
      <c r="E1208" s="10"/>
      <c r="F1208" s="10"/>
      <c r="G1208" s="10"/>
      <c r="H1208" s="10"/>
      <c r="I1208" s="10"/>
    </row>
    <row r="1209" spans="3:9" x14ac:dyDescent="0.25">
      <c r="C1209" s="10"/>
      <c r="D1209" s="10"/>
      <c r="E1209" s="10"/>
      <c r="F1209" s="10"/>
      <c r="G1209" s="10"/>
      <c r="H1209" s="10"/>
      <c r="I1209" s="10"/>
    </row>
    <row r="1210" spans="3:9" x14ac:dyDescent="0.25">
      <c r="C1210" s="10"/>
      <c r="D1210" s="10"/>
      <c r="E1210" s="10"/>
      <c r="F1210" s="10"/>
      <c r="G1210" s="10"/>
      <c r="H1210" s="10"/>
      <c r="I1210" s="10"/>
    </row>
    <row r="1211" spans="3:9" x14ac:dyDescent="0.25">
      <c r="C1211" s="10"/>
      <c r="D1211" s="10"/>
      <c r="E1211" s="10"/>
      <c r="F1211" s="10"/>
      <c r="G1211" s="10"/>
      <c r="H1211" s="10"/>
      <c r="I1211" s="10"/>
    </row>
    <row r="1212" spans="3:9" x14ac:dyDescent="0.25">
      <c r="C1212" s="10"/>
      <c r="D1212" s="10"/>
      <c r="E1212" s="10"/>
      <c r="F1212" s="10"/>
      <c r="G1212" s="10"/>
      <c r="H1212" s="10"/>
      <c r="I1212" s="10"/>
    </row>
    <row r="1213" spans="3:9" x14ac:dyDescent="0.25">
      <c r="C1213" s="10"/>
      <c r="D1213" s="10"/>
      <c r="E1213" s="10"/>
      <c r="F1213" s="10"/>
      <c r="G1213" s="10"/>
      <c r="H1213" s="10"/>
      <c r="I1213" s="10"/>
    </row>
    <row r="1214" spans="3:9" x14ac:dyDescent="0.25">
      <c r="C1214" s="10"/>
      <c r="D1214" s="10"/>
      <c r="E1214" s="10"/>
      <c r="F1214" s="10"/>
      <c r="G1214" s="10"/>
      <c r="H1214" s="10"/>
      <c r="I1214" s="10"/>
    </row>
    <row r="1215" spans="3:9" x14ac:dyDescent="0.25">
      <c r="C1215" s="10"/>
      <c r="D1215" s="10"/>
      <c r="E1215" s="10"/>
      <c r="F1215" s="10"/>
      <c r="G1215" s="10"/>
      <c r="H1215" s="10"/>
      <c r="I1215" s="10"/>
    </row>
    <row r="1216" spans="3:9" x14ac:dyDescent="0.25">
      <c r="C1216" s="10"/>
      <c r="D1216" s="10"/>
      <c r="E1216" s="10"/>
      <c r="F1216" s="10"/>
      <c r="G1216" s="10"/>
      <c r="H1216" s="10"/>
      <c r="I1216" s="10"/>
    </row>
    <row r="1217" spans="3:9" x14ac:dyDescent="0.25">
      <c r="C1217" s="10"/>
      <c r="D1217" s="10"/>
      <c r="E1217" s="10"/>
      <c r="F1217" s="10"/>
      <c r="G1217" s="10"/>
      <c r="H1217" s="10"/>
      <c r="I1217" s="10"/>
    </row>
    <row r="1218" spans="3:9" x14ac:dyDescent="0.25">
      <c r="C1218" s="10"/>
      <c r="D1218" s="10"/>
      <c r="E1218" s="10"/>
      <c r="F1218" s="10"/>
      <c r="G1218" s="10"/>
      <c r="H1218" s="10"/>
      <c r="I1218" s="10"/>
    </row>
    <row r="1219" spans="3:9" x14ac:dyDescent="0.25">
      <c r="C1219" s="10"/>
      <c r="D1219" s="10"/>
      <c r="E1219" s="10"/>
      <c r="F1219" s="10"/>
      <c r="G1219" s="10"/>
      <c r="H1219" s="10"/>
      <c r="I1219" s="10"/>
    </row>
    <row r="1220" spans="3:9" x14ac:dyDescent="0.25">
      <c r="C1220" s="10"/>
      <c r="D1220" s="10"/>
      <c r="E1220" s="10"/>
      <c r="F1220" s="10"/>
      <c r="G1220" s="10"/>
      <c r="H1220" s="10"/>
      <c r="I1220" s="10"/>
    </row>
    <row r="1221" spans="3:9" x14ac:dyDescent="0.25">
      <c r="C1221" s="10"/>
      <c r="D1221" s="10"/>
      <c r="E1221" s="10"/>
      <c r="F1221" s="10"/>
      <c r="G1221" s="10"/>
      <c r="H1221" s="10"/>
      <c r="I1221" s="10"/>
    </row>
    <row r="1222" spans="3:9" x14ac:dyDescent="0.25">
      <c r="C1222" s="10"/>
      <c r="D1222" s="10"/>
      <c r="E1222" s="10"/>
      <c r="F1222" s="10"/>
      <c r="G1222" s="10"/>
      <c r="H1222" s="10"/>
      <c r="I1222" s="10"/>
    </row>
    <row r="1223" spans="3:9" x14ac:dyDescent="0.25">
      <c r="C1223" s="10"/>
      <c r="D1223" s="10"/>
      <c r="E1223" s="10"/>
      <c r="F1223" s="10"/>
      <c r="G1223" s="10"/>
      <c r="H1223" s="10"/>
      <c r="I1223" s="10"/>
    </row>
    <row r="1224" spans="3:9" x14ac:dyDescent="0.25">
      <c r="C1224" s="10"/>
      <c r="D1224" s="10"/>
      <c r="E1224" s="10"/>
      <c r="F1224" s="10"/>
      <c r="G1224" s="10"/>
      <c r="H1224" s="10"/>
      <c r="I1224" s="10"/>
    </row>
    <row r="1225" spans="3:9" x14ac:dyDescent="0.25">
      <c r="C1225" s="10"/>
      <c r="D1225" s="10"/>
      <c r="E1225" s="10"/>
      <c r="F1225" s="10"/>
      <c r="G1225" s="10"/>
      <c r="H1225" s="10"/>
      <c r="I1225" s="10"/>
    </row>
    <row r="1226" spans="3:9" x14ac:dyDescent="0.25">
      <c r="C1226" s="10"/>
      <c r="D1226" s="10"/>
      <c r="E1226" s="10"/>
      <c r="F1226" s="10"/>
      <c r="G1226" s="10"/>
      <c r="H1226" s="10"/>
      <c r="I1226" s="10"/>
    </row>
    <row r="1227" spans="3:9" x14ac:dyDescent="0.25">
      <c r="C1227" s="10"/>
      <c r="D1227" s="10"/>
      <c r="E1227" s="10"/>
      <c r="F1227" s="10"/>
      <c r="G1227" s="10"/>
      <c r="H1227" s="10"/>
      <c r="I1227" s="10"/>
    </row>
    <row r="1228" spans="3:9" x14ac:dyDescent="0.25">
      <c r="C1228" s="10"/>
      <c r="D1228" s="10"/>
      <c r="E1228" s="10"/>
      <c r="F1228" s="10"/>
      <c r="G1228" s="10"/>
      <c r="H1228" s="10"/>
      <c r="I1228" s="10"/>
    </row>
    <row r="1229" spans="3:9" x14ac:dyDescent="0.25">
      <c r="C1229" s="10"/>
      <c r="D1229" s="10"/>
      <c r="E1229" s="10"/>
      <c r="F1229" s="10"/>
      <c r="G1229" s="10"/>
      <c r="H1229" s="10"/>
      <c r="I1229" s="10"/>
    </row>
    <row r="1230" spans="3:9" x14ac:dyDescent="0.25">
      <c r="C1230" s="10"/>
      <c r="D1230" s="10"/>
      <c r="E1230" s="10"/>
      <c r="F1230" s="10"/>
      <c r="G1230" s="10"/>
      <c r="H1230" s="10"/>
      <c r="I1230" s="10"/>
    </row>
    <row r="1231" spans="3:9" x14ac:dyDescent="0.25">
      <c r="C1231" s="10"/>
      <c r="D1231" s="10"/>
      <c r="E1231" s="10"/>
      <c r="F1231" s="10"/>
      <c r="G1231" s="10"/>
      <c r="H1231" s="10"/>
      <c r="I1231" s="10"/>
    </row>
    <row r="1232" spans="3:9" x14ac:dyDescent="0.25">
      <c r="C1232" s="10"/>
      <c r="D1232" s="10"/>
      <c r="E1232" s="10"/>
      <c r="F1232" s="10"/>
      <c r="G1232" s="10"/>
      <c r="H1232" s="10"/>
      <c r="I1232" s="10"/>
    </row>
    <row r="1233" spans="3:9" x14ac:dyDescent="0.25">
      <c r="C1233" s="10"/>
      <c r="D1233" s="10"/>
      <c r="E1233" s="10"/>
      <c r="F1233" s="10"/>
      <c r="G1233" s="10"/>
      <c r="H1233" s="10"/>
      <c r="I1233" s="10"/>
    </row>
    <row r="1234" spans="3:9" x14ac:dyDescent="0.25">
      <c r="C1234" s="10"/>
      <c r="D1234" s="10"/>
      <c r="E1234" s="10"/>
      <c r="F1234" s="10"/>
      <c r="G1234" s="10"/>
      <c r="H1234" s="10"/>
      <c r="I1234" s="10"/>
    </row>
    <row r="1235" spans="3:9" x14ac:dyDescent="0.25">
      <c r="C1235" s="10"/>
      <c r="D1235" s="10"/>
      <c r="E1235" s="10"/>
      <c r="F1235" s="10"/>
      <c r="G1235" s="10"/>
      <c r="H1235" s="10"/>
      <c r="I1235" s="10"/>
    </row>
    <row r="1236" spans="3:9" x14ac:dyDescent="0.25">
      <c r="C1236" s="10"/>
      <c r="D1236" s="10"/>
      <c r="E1236" s="10"/>
      <c r="F1236" s="10"/>
      <c r="G1236" s="10"/>
      <c r="H1236" s="10"/>
      <c r="I1236" s="10"/>
    </row>
    <row r="1237" spans="3:9" x14ac:dyDescent="0.25">
      <c r="C1237" s="10"/>
      <c r="D1237" s="10"/>
      <c r="E1237" s="10"/>
      <c r="F1237" s="10"/>
      <c r="G1237" s="10"/>
      <c r="H1237" s="10"/>
      <c r="I1237" s="10"/>
    </row>
    <row r="1238" spans="3:9" x14ac:dyDescent="0.25">
      <c r="C1238" s="10"/>
      <c r="D1238" s="10"/>
      <c r="E1238" s="10"/>
      <c r="F1238" s="10"/>
      <c r="G1238" s="10"/>
      <c r="H1238" s="10"/>
      <c r="I1238" s="10"/>
    </row>
    <row r="1239" spans="3:9" x14ac:dyDescent="0.25">
      <c r="C1239" s="10"/>
      <c r="D1239" s="10"/>
      <c r="E1239" s="10"/>
      <c r="F1239" s="10"/>
      <c r="G1239" s="10"/>
      <c r="H1239" s="10"/>
      <c r="I1239" s="10"/>
    </row>
    <row r="1240" spans="3:9" x14ac:dyDescent="0.25">
      <c r="C1240" s="10"/>
      <c r="D1240" s="10"/>
      <c r="E1240" s="10"/>
      <c r="F1240" s="10"/>
      <c r="G1240" s="10"/>
      <c r="H1240" s="10"/>
      <c r="I1240" s="10"/>
    </row>
    <row r="1241" spans="3:9" x14ac:dyDescent="0.25">
      <c r="C1241" s="10"/>
      <c r="D1241" s="10"/>
      <c r="E1241" s="10"/>
      <c r="F1241" s="10"/>
      <c r="G1241" s="10"/>
      <c r="H1241" s="10"/>
      <c r="I1241" s="10"/>
    </row>
    <row r="1242" spans="3:9" x14ac:dyDescent="0.25">
      <c r="C1242" s="10"/>
      <c r="D1242" s="10"/>
      <c r="E1242" s="10"/>
      <c r="F1242" s="10"/>
      <c r="G1242" s="10"/>
      <c r="H1242" s="10"/>
      <c r="I1242" s="10"/>
    </row>
    <row r="1243" spans="3:9" x14ac:dyDescent="0.25">
      <c r="C1243" s="10"/>
      <c r="D1243" s="10"/>
      <c r="E1243" s="10"/>
      <c r="F1243" s="10"/>
      <c r="G1243" s="10"/>
      <c r="H1243" s="10"/>
      <c r="I1243" s="10"/>
    </row>
    <row r="1244" spans="3:9" x14ac:dyDescent="0.25">
      <c r="C1244" s="10"/>
      <c r="D1244" s="10"/>
      <c r="E1244" s="10"/>
      <c r="F1244" s="10"/>
      <c r="G1244" s="10"/>
      <c r="H1244" s="10"/>
      <c r="I1244" s="10"/>
    </row>
    <row r="1245" spans="3:9" x14ac:dyDescent="0.25">
      <c r="C1245" s="10"/>
      <c r="D1245" s="10"/>
      <c r="E1245" s="10"/>
      <c r="F1245" s="10"/>
      <c r="G1245" s="10"/>
      <c r="H1245" s="10"/>
      <c r="I1245" s="10"/>
    </row>
    <row r="1246" spans="3:9" x14ac:dyDescent="0.25">
      <c r="C1246" s="10"/>
      <c r="D1246" s="10"/>
      <c r="E1246" s="10"/>
      <c r="F1246" s="10"/>
      <c r="G1246" s="10"/>
      <c r="H1246" s="10"/>
      <c r="I1246" s="10"/>
    </row>
    <row r="1247" spans="3:9" x14ac:dyDescent="0.25">
      <c r="C1247" s="10"/>
      <c r="D1247" s="10"/>
      <c r="E1247" s="10"/>
      <c r="F1247" s="10"/>
      <c r="G1247" s="10"/>
      <c r="H1247" s="10"/>
      <c r="I1247" s="10"/>
    </row>
    <row r="1248" spans="3:9" x14ac:dyDescent="0.25">
      <c r="C1248" s="10"/>
      <c r="D1248" s="10"/>
      <c r="E1248" s="10"/>
      <c r="F1248" s="10"/>
      <c r="G1248" s="10"/>
      <c r="H1248" s="10"/>
      <c r="I1248" s="10"/>
    </row>
    <row r="1249" spans="3:9" x14ac:dyDescent="0.25">
      <c r="C1249" s="10"/>
      <c r="D1249" s="10"/>
      <c r="E1249" s="10"/>
      <c r="F1249" s="10"/>
      <c r="G1249" s="10"/>
      <c r="H1249" s="10"/>
      <c r="I1249" s="10"/>
    </row>
    <row r="1250" spans="3:9" x14ac:dyDescent="0.25">
      <c r="C1250" s="10"/>
      <c r="D1250" s="10"/>
      <c r="E1250" s="10"/>
      <c r="F1250" s="10"/>
      <c r="G1250" s="10"/>
      <c r="H1250" s="10"/>
      <c r="I1250" s="10"/>
    </row>
    <row r="1251" spans="3:9" x14ac:dyDescent="0.25">
      <c r="C1251" s="10"/>
      <c r="D1251" s="10"/>
      <c r="E1251" s="10"/>
      <c r="F1251" s="10"/>
      <c r="G1251" s="10"/>
      <c r="H1251" s="10"/>
      <c r="I1251" s="10"/>
    </row>
    <row r="1252" spans="3:9" x14ac:dyDescent="0.25">
      <c r="C1252" s="10"/>
      <c r="D1252" s="10"/>
      <c r="E1252" s="10"/>
      <c r="F1252" s="10"/>
      <c r="G1252" s="10"/>
      <c r="H1252" s="10"/>
      <c r="I1252" s="10"/>
    </row>
    <row r="1253" spans="3:9" x14ac:dyDescent="0.25">
      <c r="C1253" s="10"/>
      <c r="D1253" s="10"/>
      <c r="E1253" s="10"/>
      <c r="F1253" s="10"/>
      <c r="G1253" s="10"/>
      <c r="H1253" s="10"/>
      <c r="I1253" s="10"/>
    </row>
    <row r="1254" spans="3:9" x14ac:dyDescent="0.25">
      <c r="C1254" s="10"/>
      <c r="D1254" s="10"/>
      <c r="E1254" s="10"/>
      <c r="F1254" s="10"/>
      <c r="G1254" s="10"/>
      <c r="H1254" s="10"/>
      <c r="I1254" s="10"/>
    </row>
    <row r="1255" spans="3:9" x14ac:dyDescent="0.25">
      <c r="C1255" s="10"/>
      <c r="D1255" s="10"/>
      <c r="E1255" s="10"/>
      <c r="F1255" s="10"/>
      <c r="G1255" s="10"/>
      <c r="H1255" s="10"/>
      <c r="I1255" s="10"/>
    </row>
    <row r="1256" spans="3:9" x14ac:dyDescent="0.25">
      <c r="C1256" s="10"/>
      <c r="D1256" s="10"/>
      <c r="E1256" s="10"/>
      <c r="F1256" s="10"/>
      <c r="G1256" s="10"/>
      <c r="H1256" s="10"/>
      <c r="I1256" s="10"/>
    </row>
    <row r="1257" spans="3:9" x14ac:dyDescent="0.25">
      <c r="C1257" s="10"/>
      <c r="D1257" s="10"/>
      <c r="E1257" s="10"/>
      <c r="F1257" s="10"/>
      <c r="G1257" s="10"/>
      <c r="H1257" s="10"/>
      <c r="I1257" s="10"/>
    </row>
    <row r="1258" spans="3:9" x14ac:dyDescent="0.25">
      <c r="C1258" s="10"/>
      <c r="D1258" s="10"/>
      <c r="E1258" s="10"/>
      <c r="F1258" s="10"/>
      <c r="G1258" s="10"/>
      <c r="H1258" s="10"/>
      <c r="I1258" s="10"/>
    </row>
    <row r="1259" spans="3:9" x14ac:dyDescent="0.25">
      <c r="C1259" s="10"/>
      <c r="D1259" s="10"/>
      <c r="E1259" s="10"/>
      <c r="F1259" s="10"/>
      <c r="G1259" s="10"/>
      <c r="H1259" s="10"/>
      <c r="I1259" s="10"/>
    </row>
    <row r="1260" spans="3:9" x14ac:dyDescent="0.25">
      <c r="C1260" s="10"/>
      <c r="D1260" s="10"/>
      <c r="E1260" s="10"/>
      <c r="F1260" s="10"/>
      <c r="G1260" s="10"/>
      <c r="H1260" s="10"/>
      <c r="I1260" s="10"/>
    </row>
    <row r="1261" spans="3:9" x14ac:dyDescent="0.25">
      <c r="C1261" s="10"/>
      <c r="D1261" s="10"/>
      <c r="E1261" s="10"/>
      <c r="F1261" s="10"/>
      <c r="G1261" s="10"/>
      <c r="H1261" s="10"/>
      <c r="I1261" s="10"/>
    </row>
    <row r="1262" spans="3:9" x14ac:dyDescent="0.25">
      <c r="C1262" s="10"/>
      <c r="D1262" s="10"/>
      <c r="E1262" s="10"/>
      <c r="F1262" s="10"/>
      <c r="G1262" s="10"/>
      <c r="H1262" s="10"/>
      <c r="I1262" s="10"/>
    </row>
    <row r="1263" spans="3:9" x14ac:dyDescent="0.25">
      <c r="C1263" s="10"/>
      <c r="D1263" s="10"/>
      <c r="E1263" s="10"/>
      <c r="F1263" s="10"/>
      <c r="G1263" s="10"/>
      <c r="H1263" s="10"/>
      <c r="I1263" s="10"/>
    </row>
    <row r="1264" spans="3:9" x14ac:dyDescent="0.25">
      <c r="C1264" s="10"/>
      <c r="D1264" s="10"/>
      <c r="E1264" s="10"/>
      <c r="F1264" s="10"/>
      <c r="G1264" s="10"/>
      <c r="H1264" s="10"/>
      <c r="I1264" s="10"/>
    </row>
    <row r="1265" spans="3:9" x14ac:dyDescent="0.25">
      <c r="C1265" s="10"/>
      <c r="D1265" s="10"/>
      <c r="E1265" s="10"/>
      <c r="F1265" s="10"/>
      <c r="G1265" s="10"/>
      <c r="H1265" s="10"/>
      <c r="I1265" s="10"/>
    </row>
    <row r="1266" spans="3:9" x14ac:dyDescent="0.25">
      <c r="C1266" s="10"/>
      <c r="D1266" s="10"/>
      <c r="E1266" s="10"/>
      <c r="F1266" s="10"/>
      <c r="G1266" s="10"/>
      <c r="H1266" s="10"/>
      <c r="I1266" s="10"/>
    </row>
    <row r="1267" spans="3:9" x14ac:dyDescent="0.25">
      <c r="C1267" s="10"/>
      <c r="D1267" s="10"/>
      <c r="E1267" s="10"/>
      <c r="F1267" s="10"/>
      <c r="G1267" s="10"/>
      <c r="H1267" s="10"/>
      <c r="I1267" s="10"/>
    </row>
    <row r="1268" spans="3:9" x14ac:dyDescent="0.25">
      <c r="C1268" s="10"/>
      <c r="D1268" s="10"/>
      <c r="E1268" s="10"/>
      <c r="F1268" s="10"/>
      <c r="G1268" s="10"/>
      <c r="H1268" s="10"/>
      <c r="I1268" s="10"/>
    </row>
    <row r="1269" spans="3:9" x14ac:dyDescent="0.25">
      <c r="C1269" s="10"/>
      <c r="D1269" s="10"/>
      <c r="E1269" s="10"/>
      <c r="F1269" s="10"/>
      <c r="G1269" s="10"/>
      <c r="H1269" s="10"/>
      <c r="I1269" s="10"/>
    </row>
    <row r="1270" spans="3:9" x14ac:dyDescent="0.25">
      <c r="C1270" s="10"/>
      <c r="D1270" s="10"/>
      <c r="E1270" s="10"/>
      <c r="F1270" s="10"/>
      <c r="G1270" s="10"/>
      <c r="H1270" s="10"/>
      <c r="I1270" s="10"/>
    </row>
    <row r="1271" spans="3:9" x14ac:dyDescent="0.25">
      <c r="C1271" s="10"/>
      <c r="D1271" s="10"/>
      <c r="E1271" s="10"/>
      <c r="F1271" s="10"/>
      <c r="G1271" s="10"/>
      <c r="H1271" s="10"/>
      <c r="I1271" s="10"/>
    </row>
    <row r="1272" spans="3:9" x14ac:dyDescent="0.25">
      <c r="C1272" s="10"/>
      <c r="D1272" s="10"/>
      <c r="E1272" s="10"/>
      <c r="F1272" s="10"/>
      <c r="G1272" s="10"/>
      <c r="H1272" s="10"/>
      <c r="I1272" s="10"/>
    </row>
    <row r="1273" spans="3:9" x14ac:dyDescent="0.25">
      <c r="C1273" s="10"/>
      <c r="D1273" s="10"/>
      <c r="E1273" s="10"/>
      <c r="F1273" s="10"/>
      <c r="G1273" s="10"/>
      <c r="H1273" s="10"/>
      <c r="I1273" s="10"/>
    </row>
    <row r="1274" spans="3:9" x14ac:dyDescent="0.25">
      <c r="C1274" s="10"/>
      <c r="D1274" s="10"/>
      <c r="E1274" s="10"/>
      <c r="F1274" s="10"/>
      <c r="G1274" s="10"/>
      <c r="H1274" s="10"/>
      <c r="I1274" s="10"/>
    </row>
    <row r="1275" spans="3:9" x14ac:dyDescent="0.25">
      <c r="C1275" s="10"/>
      <c r="D1275" s="10"/>
      <c r="E1275" s="10"/>
      <c r="F1275" s="10"/>
      <c r="G1275" s="10"/>
      <c r="H1275" s="10"/>
      <c r="I1275" s="10"/>
    </row>
    <row r="1276" spans="3:9" x14ac:dyDescent="0.25">
      <c r="C1276" s="10"/>
      <c r="D1276" s="10"/>
      <c r="E1276" s="10"/>
      <c r="F1276" s="10"/>
      <c r="G1276" s="10"/>
      <c r="H1276" s="10"/>
      <c r="I1276" s="10"/>
    </row>
    <row r="1277" spans="3:9" x14ac:dyDescent="0.25">
      <c r="C1277" s="10"/>
      <c r="D1277" s="10"/>
      <c r="E1277" s="10"/>
      <c r="F1277" s="10"/>
      <c r="G1277" s="10"/>
      <c r="H1277" s="10"/>
      <c r="I1277" s="10"/>
    </row>
    <row r="1278" spans="3:9" x14ac:dyDescent="0.25">
      <c r="C1278" s="10"/>
      <c r="D1278" s="10"/>
      <c r="E1278" s="10"/>
      <c r="F1278" s="10"/>
      <c r="G1278" s="10"/>
      <c r="H1278" s="10"/>
      <c r="I1278" s="10"/>
    </row>
    <row r="1279" spans="3:9" x14ac:dyDescent="0.25">
      <c r="C1279" s="10"/>
      <c r="D1279" s="10"/>
      <c r="E1279" s="10"/>
      <c r="F1279" s="10"/>
      <c r="G1279" s="10"/>
      <c r="H1279" s="10"/>
      <c r="I1279" s="10"/>
    </row>
    <row r="1280" spans="3:9" x14ac:dyDescent="0.25">
      <c r="C1280" s="10"/>
      <c r="D1280" s="10"/>
      <c r="E1280" s="10"/>
      <c r="F1280" s="10"/>
      <c r="G1280" s="10"/>
      <c r="H1280" s="10"/>
      <c r="I1280" s="10"/>
    </row>
    <row r="1281" spans="3:9" x14ac:dyDescent="0.25">
      <c r="C1281" s="10"/>
      <c r="D1281" s="10"/>
      <c r="E1281" s="10"/>
      <c r="F1281" s="10"/>
      <c r="G1281" s="10"/>
      <c r="H1281" s="10"/>
      <c r="I1281" s="10"/>
    </row>
    <row r="1282" spans="3:9" x14ac:dyDescent="0.25">
      <c r="C1282" s="10"/>
      <c r="D1282" s="10"/>
      <c r="E1282" s="10"/>
      <c r="F1282" s="10"/>
      <c r="G1282" s="10"/>
      <c r="H1282" s="10"/>
      <c r="I1282" s="10"/>
    </row>
    <row r="1283" spans="3:9" x14ac:dyDescent="0.25">
      <c r="C1283" s="10"/>
      <c r="D1283" s="10"/>
      <c r="E1283" s="10"/>
      <c r="F1283" s="10"/>
      <c r="G1283" s="10"/>
      <c r="H1283" s="10"/>
      <c r="I1283" s="10"/>
    </row>
    <row r="1284" spans="3:9" x14ac:dyDescent="0.25">
      <c r="C1284" s="10"/>
      <c r="D1284" s="10"/>
      <c r="E1284" s="10"/>
      <c r="F1284" s="10"/>
      <c r="G1284" s="10"/>
      <c r="H1284" s="10"/>
      <c r="I1284" s="10"/>
    </row>
    <row r="1285" spans="3:9" x14ac:dyDescent="0.25">
      <c r="C1285" s="10"/>
      <c r="D1285" s="10"/>
      <c r="E1285" s="10"/>
      <c r="F1285" s="10"/>
      <c r="G1285" s="10"/>
      <c r="H1285" s="10"/>
      <c r="I1285" s="10"/>
    </row>
    <row r="1286" spans="3:9" x14ac:dyDescent="0.25">
      <c r="C1286" s="10"/>
      <c r="D1286" s="10"/>
      <c r="E1286" s="10"/>
      <c r="F1286" s="10"/>
      <c r="G1286" s="10"/>
      <c r="H1286" s="10"/>
      <c r="I1286" s="10"/>
    </row>
    <row r="1287" spans="3:9" x14ac:dyDescent="0.25">
      <c r="C1287" s="10"/>
      <c r="D1287" s="10"/>
      <c r="E1287" s="10"/>
      <c r="F1287" s="10"/>
      <c r="G1287" s="10"/>
      <c r="H1287" s="10"/>
      <c r="I1287" s="10"/>
    </row>
    <row r="1288" spans="3:9" x14ac:dyDescent="0.25">
      <c r="C1288" s="10"/>
      <c r="D1288" s="10"/>
      <c r="E1288" s="10"/>
      <c r="F1288" s="10"/>
      <c r="G1288" s="10"/>
      <c r="H1288" s="10"/>
      <c r="I1288" s="10"/>
    </row>
    <row r="1289" spans="3:9" x14ac:dyDescent="0.25">
      <c r="C1289" s="10"/>
      <c r="D1289" s="10"/>
      <c r="E1289" s="10"/>
      <c r="F1289" s="10"/>
      <c r="G1289" s="10"/>
      <c r="H1289" s="10"/>
      <c r="I1289" s="10"/>
    </row>
    <row r="1290" spans="3:9" x14ac:dyDescent="0.25">
      <c r="C1290" s="10"/>
      <c r="D1290" s="10"/>
      <c r="E1290" s="10"/>
      <c r="F1290" s="10"/>
      <c r="G1290" s="10"/>
      <c r="H1290" s="10"/>
      <c r="I1290" s="10"/>
    </row>
    <row r="1291" spans="3:9" x14ac:dyDescent="0.25">
      <c r="C1291" s="10"/>
      <c r="D1291" s="10"/>
      <c r="E1291" s="10"/>
      <c r="F1291" s="10"/>
      <c r="G1291" s="10"/>
      <c r="H1291" s="10"/>
      <c r="I1291" s="10"/>
    </row>
    <row r="1292" spans="3:9" x14ac:dyDescent="0.25">
      <c r="C1292" s="10"/>
      <c r="D1292" s="10"/>
      <c r="E1292" s="10"/>
      <c r="F1292" s="10"/>
      <c r="G1292" s="10"/>
      <c r="H1292" s="10"/>
      <c r="I1292" s="10"/>
    </row>
    <row r="1293" spans="3:9" x14ac:dyDescent="0.25">
      <c r="C1293" s="10"/>
      <c r="D1293" s="10"/>
      <c r="E1293" s="10"/>
      <c r="F1293" s="10"/>
      <c r="G1293" s="10"/>
      <c r="H1293" s="10"/>
      <c r="I1293" s="10"/>
    </row>
    <row r="1294" spans="3:9" x14ac:dyDescent="0.25">
      <c r="C1294" s="10"/>
      <c r="D1294" s="10"/>
      <c r="E1294" s="10"/>
      <c r="F1294" s="10"/>
      <c r="G1294" s="10"/>
      <c r="H1294" s="10"/>
      <c r="I1294" s="10"/>
    </row>
    <row r="1295" spans="3:9" x14ac:dyDescent="0.25">
      <c r="C1295" s="10"/>
      <c r="D1295" s="10"/>
      <c r="E1295" s="10"/>
      <c r="F1295" s="10"/>
      <c r="G1295" s="10"/>
      <c r="H1295" s="10"/>
      <c r="I1295" s="10"/>
    </row>
    <row r="1296" spans="3:9" x14ac:dyDescent="0.25">
      <c r="C1296" s="10"/>
      <c r="D1296" s="10"/>
      <c r="E1296" s="10"/>
      <c r="F1296" s="10"/>
      <c r="G1296" s="10"/>
      <c r="H1296" s="10"/>
      <c r="I1296" s="10"/>
    </row>
    <row r="1297" spans="3:9" x14ac:dyDescent="0.25">
      <c r="C1297" s="10"/>
      <c r="D1297" s="10"/>
      <c r="E1297" s="10"/>
      <c r="F1297" s="10"/>
      <c r="G1297" s="10"/>
      <c r="H1297" s="10"/>
      <c r="I1297" s="10"/>
    </row>
    <row r="1298" spans="3:9" x14ac:dyDescent="0.25">
      <c r="C1298" s="10"/>
      <c r="D1298" s="10"/>
      <c r="E1298" s="10"/>
      <c r="F1298" s="10"/>
      <c r="G1298" s="10"/>
      <c r="H1298" s="10"/>
      <c r="I1298" s="10"/>
    </row>
    <row r="1299" spans="3:9" x14ac:dyDescent="0.25">
      <c r="C1299" s="10"/>
      <c r="D1299" s="10"/>
      <c r="E1299" s="10"/>
      <c r="F1299" s="10"/>
      <c r="G1299" s="10"/>
      <c r="H1299" s="10"/>
      <c r="I1299" s="10"/>
    </row>
    <row r="1300" spans="3:9" x14ac:dyDescent="0.25">
      <c r="C1300" s="10"/>
      <c r="D1300" s="10"/>
      <c r="E1300" s="10"/>
      <c r="F1300" s="10"/>
      <c r="G1300" s="10"/>
      <c r="H1300" s="10"/>
      <c r="I1300" s="10"/>
    </row>
    <row r="1301" spans="3:9" x14ac:dyDescent="0.25">
      <c r="C1301" s="10"/>
      <c r="D1301" s="10"/>
      <c r="E1301" s="10"/>
      <c r="F1301" s="10"/>
      <c r="G1301" s="10"/>
      <c r="H1301" s="10"/>
      <c r="I1301" s="10"/>
    </row>
    <row r="1302" spans="3:9" x14ac:dyDescent="0.25">
      <c r="C1302" s="10"/>
      <c r="D1302" s="10"/>
      <c r="E1302" s="10"/>
      <c r="F1302" s="10"/>
      <c r="G1302" s="10"/>
      <c r="H1302" s="10"/>
      <c r="I1302" s="10"/>
    </row>
    <row r="1303" spans="3:9" x14ac:dyDescent="0.25">
      <c r="C1303" s="10"/>
      <c r="D1303" s="10"/>
      <c r="E1303" s="10"/>
      <c r="F1303" s="10"/>
      <c r="G1303" s="10"/>
      <c r="H1303" s="10"/>
      <c r="I1303" s="10"/>
    </row>
    <row r="1304" spans="3:9" x14ac:dyDescent="0.25">
      <c r="C1304" s="10"/>
      <c r="D1304" s="10"/>
      <c r="E1304" s="10"/>
      <c r="F1304" s="10"/>
      <c r="G1304" s="10"/>
      <c r="H1304" s="10"/>
      <c r="I1304" s="10"/>
    </row>
    <row r="1305" spans="3:9" x14ac:dyDescent="0.25">
      <c r="C1305" s="10"/>
      <c r="D1305" s="10"/>
      <c r="E1305" s="10"/>
      <c r="F1305" s="10"/>
      <c r="G1305" s="10"/>
      <c r="H1305" s="10"/>
      <c r="I1305" s="10"/>
    </row>
    <row r="1306" spans="3:9" x14ac:dyDescent="0.25">
      <c r="C1306" s="10"/>
      <c r="D1306" s="10"/>
      <c r="E1306" s="10"/>
      <c r="F1306" s="10"/>
      <c r="G1306" s="10"/>
      <c r="H1306" s="10"/>
      <c r="I1306" s="10"/>
    </row>
    <row r="1307" spans="3:9" x14ac:dyDescent="0.25">
      <c r="C1307" s="10"/>
      <c r="D1307" s="10"/>
      <c r="E1307" s="10"/>
      <c r="F1307" s="10"/>
      <c r="G1307" s="10"/>
      <c r="H1307" s="10"/>
      <c r="I1307" s="10"/>
    </row>
    <row r="1308" spans="3:9" x14ac:dyDescent="0.25">
      <c r="C1308" s="10"/>
      <c r="D1308" s="10"/>
      <c r="E1308" s="10"/>
      <c r="F1308" s="10"/>
      <c r="G1308" s="10"/>
      <c r="H1308" s="10"/>
      <c r="I1308" s="10"/>
    </row>
    <row r="1309" spans="3:9" x14ac:dyDescent="0.25">
      <c r="C1309" s="10"/>
      <c r="D1309" s="10"/>
      <c r="E1309" s="10"/>
      <c r="F1309" s="10"/>
      <c r="G1309" s="10"/>
      <c r="H1309" s="10"/>
      <c r="I1309" s="10"/>
    </row>
    <row r="1310" spans="3:9" x14ac:dyDescent="0.25">
      <c r="C1310" s="10"/>
      <c r="D1310" s="10"/>
      <c r="E1310" s="10"/>
      <c r="F1310" s="10"/>
      <c r="G1310" s="10"/>
      <c r="H1310" s="10"/>
      <c r="I1310" s="10"/>
    </row>
    <row r="1311" spans="3:9" x14ac:dyDescent="0.25">
      <c r="C1311" s="10"/>
      <c r="D1311" s="10"/>
      <c r="E1311" s="10"/>
      <c r="F1311" s="10"/>
      <c r="G1311" s="10"/>
      <c r="H1311" s="10"/>
      <c r="I1311" s="10"/>
    </row>
    <row r="1312" spans="3:9" x14ac:dyDescent="0.25">
      <c r="C1312" s="10"/>
      <c r="D1312" s="10"/>
      <c r="E1312" s="10"/>
      <c r="F1312" s="10"/>
      <c r="G1312" s="10"/>
      <c r="H1312" s="10"/>
      <c r="I1312" s="10"/>
    </row>
    <row r="1313" spans="3:9" x14ac:dyDescent="0.25">
      <c r="C1313" s="10"/>
      <c r="D1313" s="10"/>
      <c r="E1313" s="10"/>
      <c r="F1313" s="10"/>
      <c r="G1313" s="10"/>
      <c r="H1313" s="10"/>
      <c r="I1313" s="10"/>
    </row>
    <row r="1314" spans="3:9" x14ac:dyDescent="0.25">
      <c r="C1314" s="10"/>
      <c r="D1314" s="10"/>
      <c r="E1314" s="10"/>
      <c r="F1314" s="10"/>
      <c r="G1314" s="10"/>
      <c r="H1314" s="10"/>
      <c r="I1314" s="10"/>
    </row>
    <row r="1315" spans="3:9" x14ac:dyDescent="0.25">
      <c r="C1315" s="10"/>
      <c r="D1315" s="10"/>
      <c r="E1315" s="10"/>
      <c r="F1315" s="10"/>
      <c r="G1315" s="10"/>
      <c r="H1315" s="10"/>
      <c r="I1315" s="10"/>
    </row>
    <row r="1316" spans="3:9" x14ac:dyDescent="0.25">
      <c r="C1316" s="10"/>
      <c r="D1316" s="10"/>
      <c r="E1316" s="10"/>
      <c r="F1316" s="10"/>
      <c r="G1316" s="10"/>
      <c r="H1316" s="10"/>
      <c r="I1316" s="10"/>
    </row>
    <row r="1317" spans="3:9" x14ac:dyDescent="0.25">
      <c r="C1317" s="10"/>
      <c r="D1317" s="10"/>
      <c r="E1317" s="10"/>
      <c r="F1317" s="10"/>
      <c r="G1317" s="10"/>
      <c r="H1317" s="10"/>
      <c r="I1317" s="10"/>
    </row>
    <row r="1318" spans="3:9" x14ac:dyDescent="0.25">
      <c r="C1318" s="10"/>
      <c r="D1318" s="10"/>
      <c r="E1318" s="10"/>
      <c r="F1318" s="10"/>
      <c r="G1318" s="10"/>
      <c r="H1318" s="10"/>
      <c r="I1318" s="10"/>
    </row>
    <row r="1319" spans="3:9" x14ac:dyDescent="0.25">
      <c r="C1319" s="10"/>
      <c r="D1319" s="10"/>
      <c r="E1319" s="10"/>
      <c r="F1319" s="10"/>
      <c r="G1319" s="10"/>
      <c r="H1319" s="10"/>
      <c r="I1319" s="10"/>
    </row>
    <row r="1320" spans="3:9" x14ac:dyDescent="0.25">
      <c r="C1320" s="10"/>
      <c r="D1320" s="10"/>
      <c r="E1320" s="10"/>
      <c r="F1320" s="10"/>
      <c r="G1320" s="10"/>
      <c r="H1320" s="10"/>
      <c r="I1320" s="10"/>
    </row>
    <row r="1321" spans="3:9" x14ac:dyDescent="0.25">
      <c r="C1321" s="10"/>
      <c r="D1321" s="10"/>
      <c r="E1321" s="10"/>
      <c r="F1321" s="10"/>
      <c r="G1321" s="10"/>
      <c r="H1321" s="10"/>
      <c r="I1321" s="10"/>
    </row>
    <row r="1322" spans="3:9" x14ac:dyDescent="0.25">
      <c r="C1322" s="10"/>
      <c r="D1322" s="10"/>
      <c r="E1322" s="10"/>
      <c r="F1322" s="10"/>
      <c r="G1322" s="10"/>
      <c r="H1322" s="10"/>
      <c r="I1322" s="10"/>
    </row>
    <row r="1323" spans="3:9" x14ac:dyDescent="0.25">
      <c r="C1323" s="10"/>
      <c r="D1323" s="10"/>
      <c r="E1323" s="10"/>
      <c r="F1323" s="10"/>
      <c r="G1323" s="10"/>
      <c r="H1323" s="10"/>
      <c r="I1323" s="10"/>
    </row>
    <row r="1324" spans="3:9" x14ac:dyDescent="0.25">
      <c r="C1324" s="10"/>
      <c r="D1324" s="10"/>
      <c r="E1324" s="10"/>
      <c r="F1324" s="10"/>
      <c r="G1324" s="10"/>
      <c r="H1324" s="10"/>
      <c r="I1324" s="10"/>
    </row>
    <row r="1325" spans="3:9" x14ac:dyDescent="0.25">
      <c r="C1325" s="10"/>
      <c r="D1325" s="10"/>
      <c r="E1325" s="10"/>
      <c r="F1325" s="10"/>
      <c r="G1325" s="10"/>
      <c r="H1325" s="10"/>
      <c r="I1325" s="10"/>
    </row>
    <row r="1326" spans="3:9" x14ac:dyDescent="0.25">
      <c r="C1326" s="10"/>
      <c r="D1326" s="10"/>
      <c r="E1326" s="10"/>
      <c r="F1326" s="10"/>
      <c r="G1326" s="10"/>
      <c r="H1326" s="10"/>
      <c r="I1326" s="10"/>
    </row>
    <row r="1327" spans="3:9" x14ac:dyDescent="0.25">
      <c r="C1327" s="10"/>
      <c r="D1327" s="10"/>
      <c r="E1327" s="10"/>
      <c r="F1327" s="10"/>
      <c r="G1327" s="10"/>
      <c r="H1327" s="10"/>
      <c r="I1327" s="10"/>
    </row>
    <row r="1328" spans="3:9" x14ac:dyDescent="0.25">
      <c r="C1328" s="10"/>
      <c r="D1328" s="10"/>
      <c r="E1328" s="10"/>
      <c r="F1328" s="10"/>
      <c r="G1328" s="10"/>
      <c r="H1328" s="10"/>
      <c r="I1328" s="10"/>
    </row>
    <row r="1329" spans="3:9" x14ac:dyDescent="0.25">
      <c r="C1329" s="10"/>
      <c r="D1329" s="10"/>
      <c r="E1329" s="10"/>
      <c r="F1329" s="10"/>
      <c r="G1329" s="10"/>
      <c r="H1329" s="10"/>
      <c r="I1329" s="10"/>
    </row>
    <row r="1330" spans="3:9" x14ac:dyDescent="0.25">
      <c r="C1330" s="10"/>
      <c r="D1330" s="10"/>
      <c r="E1330" s="10"/>
      <c r="F1330" s="10"/>
      <c r="G1330" s="10"/>
      <c r="H1330" s="10"/>
      <c r="I1330" s="10"/>
    </row>
    <row r="1331" spans="3:9" x14ac:dyDescent="0.25">
      <c r="C1331" s="10"/>
      <c r="D1331" s="10"/>
      <c r="E1331" s="10"/>
      <c r="F1331" s="10"/>
      <c r="G1331" s="10"/>
      <c r="H1331" s="10"/>
      <c r="I1331" s="10"/>
    </row>
    <row r="1332" spans="3:9" x14ac:dyDescent="0.25">
      <c r="C1332" s="10"/>
      <c r="D1332" s="10"/>
      <c r="E1332" s="10"/>
      <c r="F1332" s="10"/>
      <c r="G1332" s="10"/>
      <c r="H1332" s="10"/>
      <c r="I1332" s="10"/>
    </row>
    <row r="1333" spans="3:9" x14ac:dyDescent="0.25">
      <c r="C1333" s="10"/>
      <c r="D1333" s="10"/>
      <c r="E1333" s="10"/>
      <c r="F1333" s="10"/>
      <c r="G1333" s="10"/>
      <c r="H1333" s="10"/>
      <c r="I1333" s="10"/>
    </row>
    <row r="1334" spans="3:9" x14ac:dyDescent="0.25">
      <c r="C1334" s="10"/>
      <c r="D1334" s="10"/>
      <c r="E1334" s="10"/>
      <c r="F1334" s="10"/>
      <c r="G1334" s="10"/>
      <c r="H1334" s="10"/>
      <c r="I1334" s="10"/>
    </row>
    <row r="1335" spans="3:9" x14ac:dyDescent="0.25">
      <c r="C1335" s="10"/>
      <c r="D1335" s="10"/>
      <c r="E1335" s="10"/>
      <c r="F1335" s="10"/>
      <c r="G1335" s="10"/>
      <c r="H1335" s="10"/>
      <c r="I1335" s="10"/>
    </row>
    <row r="1336" spans="3:9" x14ac:dyDescent="0.25">
      <c r="C1336" s="10"/>
      <c r="D1336" s="10"/>
      <c r="E1336" s="10"/>
      <c r="F1336" s="10"/>
      <c r="G1336" s="10"/>
      <c r="H1336" s="10"/>
      <c r="I1336" s="10"/>
    </row>
    <row r="1337" spans="3:9" x14ac:dyDescent="0.25">
      <c r="C1337" s="10"/>
      <c r="D1337" s="10"/>
      <c r="E1337" s="10"/>
      <c r="F1337" s="10"/>
      <c r="G1337" s="10"/>
      <c r="H1337" s="10"/>
      <c r="I1337" s="10"/>
    </row>
    <row r="1338" spans="3:9" x14ac:dyDescent="0.25">
      <c r="C1338" s="10"/>
      <c r="D1338" s="10"/>
      <c r="E1338" s="10"/>
      <c r="F1338" s="10"/>
      <c r="G1338" s="10"/>
      <c r="H1338" s="10"/>
      <c r="I1338" s="10"/>
    </row>
    <row r="1339" spans="3:9" x14ac:dyDescent="0.25">
      <c r="C1339" s="10"/>
      <c r="D1339" s="10"/>
      <c r="E1339" s="10"/>
      <c r="F1339" s="10"/>
      <c r="G1339" s="10"/>
      <c r="H1339" s="10"/>
      <c r="I1339" s="10"/>
    </row>
    <row r="1340" spans="3:9" x14ac:dyDescent="0.25">
      <c r="C1340" s="10"/>
      <c r="D1340" s="10"/>
      <c r="E1340" s="10"/>
      <c r="F1340" s="10"/>
      <c r="G1340" s="10"/>
      <c r="H1340" s="10"/>
      <c r="I1340" s="10"/>
    </row>
    <row r="1341" spans="3:9" x14ac:dyDescent="0.25">
      <c r="C1341" s="10"/>
      <c r="D1341" s="10"/>
      <c r="E1341" s="10"/>
      <c r="F1341" s="10"/>
      <c r="G1341" s="10"/>
      <c r="H1341" s="10"/>
      <c r="I1341" s="10"/>
    </row>
    <row r="1342" spans="3:9" x14ac:dyDescent="0.25">
      <c r="C1342" s="10"/>
      <c r="D1342" s="10"/>
      <c r="E1342" s="10"/>
      <c r="F1342" s="10"/>
      <c r="G1342" s="10"/>
      <c r="H1342" s="10"/>
      <c r="I1342" s="10"/>
    </row>
    <row r="1343" spans="3:9" x14ac:dyDescent="0.25">
      <c r="C1343" s="10"/>
      <c r="D1343" s="10"/>
      <c r="E1343" s="10"/>
      <c r="F1343" s="10"/>
      <c r="G1343" s="10"/>
      <c r="H1343" s="10"/>
      <c r="I1343" s="10"/>
    </row>
    <row r="1344" spans="3:9" x14ac:dyDescent="0.25">
      <c r="C1344" s="10"/>
      <c r="D1344" s="10"/>
      <c r="E1344" s="10"/>
      <c r="F1344" s="10"/>
      <c r="G1344" s="10"/>
      <c r="H1344" s="10"/>
      <c r="I1344" s="10"/>
    </row>
    <row r="1345" spans="3:9" x14ac:dyDescent="0.25">
      <c r="C1345" s="10"/>
      <c r="D1345" s="10"/>
      <c r="E1345" s="10"/>
      <c r="F1345" s="10"/>
      <c r="G1345" s="10"/>
      <c r="H1345" s="10"/>
      <c r="I1345" s="10"/>
    </row>
    <row r="1346" spans="3:9" x14ac:dyDescent="0.25">
      <c r="C1346" s="10"/>
      <c r="D1346" s="10"/>
      <c r="E1346" s="10"/>
      <c r="F1346" s="10"/>
      <c r="G1346" s="10"/>
      <c r="H1346" s="10"/>
      <c r="I1346" s="10"/>
    </row>
    <row r="1347" spans="3:9" x14ac:dyDescent="0.25">
      <c r="C1347" s="10"/>
      <c r="D1347" s="10"/>
      <c r="E1347" s="10"/>
      <c r="F1347" s="10"/>
      <c r="G1347" s="10"/>
      <c r="H1347" s="10"/>
      <c r="I1347" s="10"/>
    </row>
    <row r="1348" spans="3:9" x14ac:dyDescent="0.25">
      <c r="C1348" s="10"/>
      <c r="D1348" s="10"/>
      <c r="E1348" s="10"/>
      <c r="F1348" s="10"/>
      <c r="G1348" s="10"/>
      <c r="H1348" s="10"/>
      <c r="I1348" s="10"/>
    </row>
    <row r="1349" spans="3:9" x14ac:dyDescent="0.25">
      <c r="C1349" s="10"/>
      <c r="D1349" s="10"/>
      <c r="E1349" s="10"/>
      <c r="F1349" s="10"/>
      <c r="G1349" s="10"/>
      <c r="H1349" s="10"/>
      <c r="I1349" s="10"/>
    </row>
    <row r="1350" spans="3:9" x14ac:dyDescent="0.25">
      <c r="C1350" s="10"/>
      <c r="D1350" s="10"/>
      <c r="E1350" s="10"/>
      <c r="F1350" s="10"/>
      <c r="G1350" s="10"/>
      <c r="H1350" s="10"/>
      <c r="I1350" s="10"/>
    </row>
    <row r="1351" spans="3:9" x14ac:dyDescent="0.25">
      <c r="C1351" s="10"/>
      <c r="D1351" s="10"/>
      <c r="E1351" s="10"/>
      <c r="F1351" s="10"/>
      <c r="G1351" s="10"/>
      <c r="H1351" s="10"/>
      <c r="I1351" s="10"/>
    </row>
    <row r="1352" spans="3:9" x14ac:dyDescent="0.25">
      <c r="C1352" s="10"/>
      <c r="D1352" s="10"/>
      <c r="E1352" s="10"/>
      <c r="F1352" s="10"/>
      <c r="G1352" s="10"/>
      <c r="H1352" s="10"/>
      <c r="I1352" s="10"/>
    </row>
    <row r="1353" spans="3:9" x14ac:dyDescent="0.25">
      <c r="C1353" s="10"/>
      <c r="D1353" s="10"/>
      <c r="E1353" s="10"/>
      <c r="F1353" s="10"/>
      <c r="G1353" s="10"/>
      <c r="H1353" s="10"/>
      <c r="I1353" s="10"/>
    </row>
    <row r="1354" spans="3:9" x14ac:dyDescent="0.25">
      <c r="C1354" s="10"/>
      <c r="D1354" s="10"/>
      <c r="E1354" s="10"/>
      <c r="F1354" s="10"/>
      <c r="G1354" s="10"/>
      <c r="H1354" s="10"/>
      <c r="I1354" s="10"/>
    </row>
    <row r="1355" spans="3:9" x14ac:dyDescent="0.25">
      <c r="C1355" s="10"/>
      <c r="D1355" s="10"/>
      <c r="E1355" s="10"/>
      <c r="F1355" s="10"/>
      <c r="G1355" s="10"/>
      <c r="H1355" s="10"/>
      <c r="I1355" s="10"/>
    </row>
    <row r="1356" spans="3:9" x14ac:dyDescent="0.25">
      <c r="C1356" s="10"/>
      <c r="D1356" s="10"/>
      <c r="E1356" s="10"/>
      <c r="F1356" s="10"/>
      <c r="G1356" s="10"/>
      <c r="H1356" s="10"/>
      <c r="I1356" s="10"/>
    </row>
    <row r="1357" spans="3:9" x14ac:dyDescent="0.25">
      <c r="C1357" s="10"/>
      <c r="D1357" s="10"/>
      <c r="E1357" s="10"/>
      <c r="F1357" s="10"/>
      <c r="G1357" s="10"/>
      <c r="H1357" s="10"/>
      <c r="I1357" s="10"/>
    </row>
    <row r="1358" spans="3:9" x14ac:dyDescent="0.25">
      <c r="C1358" s="10"/>
      <c r="D1358" s="10"/>
      <c r="E1358" s="10"/>
      <c r="F1358" s="10"/>
      <c r="G1358" s="10"/>
      <c r="H1358" s="10"/>
      <c r="I1358" s="10"/>
    </row>
    <row r="1359" spans="3:9" x14ac:dyDescent="0.25">
      <c r="C1359" s="10"/>
      <c r="D1359" s="10"/>
      <c r="E1359" s="10"/>
      <c r="F1359" s="10"/>
      <c r="G1359" s="10"/>
      <c r="H1359" s="10"/>
      <c r="I1359" s="10"/>
    </row>
    <row r="1360" spans="3:9" x14ac:dyDescent="0.25">
      <c r="C1360" s="10"/>
      <c r="D1360" s="10"/>
      <c r="E1360" s="10"/>
      <c r="F1360" s="10"/>
      <c r="G1360" s="10"/>
      <c r="H1360" s="10"/>
      <c r="I1360" s="10"/>
    </row>
    <row r="1361" spans="3:9" x14ac:dyDescent="0.25">
      <c r="C1361" s="10"/>
      <c r="D1361" s="10"/>
      <c r="E1361" s="10"/>
      <c r="F1361" s="10"/>
      <c r="G1361" s="10"/>
      <c r="H1361" s="10"/>
      <c r="I1361" s="10"/>
    </row>
    <row r="1362" spans="3:9" x14ac:dyDescent="0.25">
      <c r="C1362" s="10"/>
      <c r="D1362" s="10"/>
      <c r="E1362" s="10"/>
      <c r="F1362" s="10"/>
      <c r="G1362" s="10"/>
      <c r="H1362" s="10"/>
      <c r="I1362" s="10"/>
    </row>
    <row r="1363" spans="3:9" x14ac:dyDescent="0.25">
      <c r="C1363" s="10"/>
      <c r="D1363" s="10"/>
      <c r="E1363" s="10"/>
      <c r="F1363" s="10"/>
      <c r="G1363" s="10"/>
      <c r="H1363" s="10"/>
      <c r="I1363" s="10"/>
    </row>
    <row r="1364" spans="3:9" x14ac:dyDescent="0.25">
      <c r="C1364" s="10"/>
      <c r="D1364" s="10"/>
      <c r="E1364" s="10"/>
      <c r="F1364" s="10"/>
      <c r="G1364" s="10"/>
      <c r="H1364" s="10"/>
      <c r="I1364" s="10"/>
    </row>
    <row r="1365" spans="3:9" x14ac:dyDescent="0.25">
      <c r="C1365" s="10"/>
      <c r="D1365" s="10"/>
      <c r="E1365" s="10"/>
      <c r="F1365" s="10"/>
      <c r="G1365" s="10"/>
      <c r="H1365" s="10"/>
      <c r="I1365" s="10"/>
    </row>
    <row r="1366" spans="3:9" x14ac:dyDescent="0.25">
      <c r="C1366" s="10"/>
      <c r="D1366" s="10"/>
      <c r="E1366" s="10"/>
      <c r="F1366" s="10"/>
      <c r="G1366" s="10"/>
      <c r="H1366" s="10"/>
      <c r="I1366" s="10"/>
    </row>
    <row r="1367" spans="3:9" x14ac:dyDescent="0.25">
      <c r="C1367" s="10"/>
      <c r="D1367" s="10"/>
      <c r="E1367" s="10"/>
      <c r="F1367" s="10"/>
      <c r="G1367" s="10"/>
      <c r="H1367" s="10"/>
      <c r="I1367" s="10"/>
    </row>
    <row r="1368" spans="3:9" x14ac:dyDescent="0.25">
      <c r="C1368" s="10"/>
      <c r="D1368" s="10"/>
      <c r="E1368" s="10"/>
      <c r="F1368" s="10"/>
      <c r="G1368" s="10"/>
      <c r="H1368" s="10"/>
      <c r="I1368" s="10"/>
    </row>
    <row r="1369" spans="3:9" x14ac:dyDescent="0.25">
      <c r="C1369" s="10"/>
      <c r="D1369" s="10"/>
      <c r="E1369" s="10"/>
      <c r="F1369" s="10"/>
      <c r="G1369" s="10"/>
      <c r="H1369" s="10"/>
      <c r="I1369" s="10"/>
    </row>
    <row r="1370" spans="3:9" x14ac:dyDescent="0.25">
      <c r="C1370" s="10"/>
      <c r="D1370" s="10"/>
      <c r="E1370" s="10"/>
      <c r="F1370" s="10"/>
      <c r="G1370" s="10"/>
      <c r="H1370" s="10"/>
      <c r="I1370" s="10"/>
    </row>
    <row r="1371" spans="3:9" x14ac:dyDescent="0.25">
      <c r="C1371" s="10"/>
      <c r="D1371" s="10"/>
      <c r="E1371" s="10"/>
      <c r="F1371" s="10"/>
      <c r="G1371" s="10"/>
      <c r="H1371" s="10"/>
      <c r="I1371" s="10"/>
    </row>
    <row r="1372" spans="3:9" x14ac:dyDescent="0.25">
      <c r="C1372" s="10"/>
      <c r="D1372" s="10"/>
      <c r="E1372" s="10"/>
      <c r="F1372" s="10"/>
      <c r="G1372" s="10"/>
      <c r="H1372" s="10"/>
      <c r="I1372" s="10"/>
    </row>
    <row r="1373" spans="3:9" x14ac:dyDescent="0.25">
      <c r="C1373" s="10"/>
      <c r="D1373" s="10"/>
      <c r="E1373" s="10"/>
      <c r="F1373" s="10"/>
      <c r="G1373" s="10"/>
      <c r="H1373" s="10"/>
      <c r="I1373" s="10"/>
    </row>
    <row r="1374" spans="3:9" x14ac:dyDescent="0.25">
      <c r="C1374" s="10"/>
      <c r="D1374" s="10"/>
      <c r="E1374" s="10"/>
      <c r="F1374" s="10"/>
      <c r="G1374" s="10"/>
      <c r="H1374" s="10"/>
      <c r="I1374" s="10"/>
    </row>
    <row r="1375" spans="3:9" x14ac:dyDescent="0.25">
      <c r="C1375" s="10"/>
      <c r="D1375" s="10"/>
      <c r="E1375" s="10"/>
      <c r="F1375" s="10"/>
      <c r="G1375" s="10"/>
      <c r="H1375" s="10"/>
      <c r="I1375" s="10"/>
    </row>
    <row r="1376" spans="3:9" x14ac:dyDescent="0.25">
      <c r="C1376" s="10"/>
      <c r="D1376" s="10"/>
      <c r="E1376" s="10"/>
      <c r="F1376" s="10"/>
      <c r="G1376" s="10"/>
      <c r="H1376" s="10"/>
      <c r="I1376" s="10"/>
    </row>
    <row r="1377" spans="3:9" x14ac:dyDescent="0.25">
      <c r="C1377" s="10"/>
      <c r="D1377" s="10"/>
      <c r="E1377" s="10"/>
      <c r="F1377" s="10"/>
      <c r="G1377" s="10"/>
      <c r="H1377" s="10"/>
      <c r="I1377" s="10"/>
    </row>
    <row r="1378" spans="3:9" x14ac:dyDescent="0.25">
      <c r="C1378" s="10"/>
      <c r="D1378" s="10"/>
      <c r="E1378" s="10"/>
      <c r="F1378" s="10"/>
      <c r="G1378" s="10"/>
      <c r="H1378" s="10"/>
      <c r="I1378" s="10"/>
    </row>
    <row r="1379" spans="3:9" x14ac:dyDescent="0.25">
      <c r="C1379" s="10"/>
      <c r="D1379" s="10"/>
      <c r="E1379" s="10"/>
      <c r="F1379" s="10"/>
      <c r="G1379" s="10"/>
      <c r="H1379" s="10"/>
      <c r="I1379" s="10"/>
    </row>
    <row r="1380" spans="3:9" x14ac:dyDescent="0.25">
      <c r="C1380" s="10"/>
      <c r="D1380" s="10"/>
      <c r="E1380" s="10"/>
      <c r="F1380" s="10"/>
      <c r="G1380" s="10"/>
      <c r="H1380" s="10"/>
      <c r="I1380" s="10"/>
    </row>
    <row r="1381" spans="3:9" x14ac:dyDescent="0.25">
      <c r="C1381" s="10"/>
      <c r="D1381" s="10"/>
      <c r="E1381" s="10"/>
      <c r="F1381" s="10"/>
      <c r="G1381" s="10"/>
      <c r="H1381" s="10"/>
      <c r="I1381" s="10"/>
    </row>
    <row r="1382" spans="3:9" x14ac:dyDescent="0.25">
      <c r="C1382" s="10"/>
      <c r="D1382" s="10"/>
      <c r="E1382" s="10"/>
      <c r="F1382" s="10"/>
      <c r="G1382" s="10"/>
      <c r="H1382" s="10"/>
      <c r="I1382" s="10"/>
    </row>
    <row r="1383" spans="3:9" x14ac:dyDescent="0.25">
      <c r="C1383" s="10"/>
      <c r="D1383" s="10"/>
      <c r="E1383" s="10"/>
      <c r="F1383" s="10"/>
      <c r="G1383" s="10"/>
      <c r="H1383" s="10"/>
      <c r="I1383" s="10"/>
    </row>
    <row r="1384" spans="3:9" x14ac:dyDescent="0.25">
      <c r="C1384" s="10"/>
      <c r="D1384" s="10"/>
      <c r="E1384" s="10"/>
      <c r="F1384" s="10"/>
      <c r="G1384" s="10"/>
      <c r="H1384" s="10"/>
      <c r="I1384" s="10"/>
    </row>
    <row r="1385" spans="3:9" x14ac:dyDescent="0.25">
      <c r="C1385" s="10"/>
      <c r="D1385" s="10"/>
      <c r="E1385" s="10"/>
      <c r="F1385" s="10"/>
      <c r="G1385" s="10"/>
      <c r="H1385" s="10"/>
      <c r="I1385" s="10"/>
    </row>
    <row r="1386" spans="3:9" x14ac:dyDescent="0.25">
      <c r="C1386" s="10"/>
      <c r="D1386" s="10"/>
      <c r="E1386" s="10"/>
      <c r="F1386" s="10"/>
      <c r="G1386" s="10"/>
      <c r="H1386" s="10"/>
      <c r="I1386" s="10"/>
    </row>
    <row r="1387" spans="3:9" x14ac:dyDescent="0.25">
      <c r="C1387" s="10"/>
      <c r="D1387" s="10"/>
      <c r="E1387" s="10"/>
      <c r="F1387" s="10"/>
      <c r="G1387" s="10"/>
      <c r="H1387" s="10"/>
      <c r="I1387" s="10"/>
    </row>
    <row r="1388" spans="3:9" x14ac:dyDescent="0.25">
      <c r="C1388" s="10"/>
      <c r="D1388" s="10"/>
      <c r="E1388" s="10"/>
      <c r="F1388" s="10"/>
      <c r="G1388" s="10"/>
      <c r="H1388" s="10"/>
      <c r="I1388" s="10"/>
    </row>
    <row r="1389" spans="3:9" x14ac:dyDescent="0.25">
      <c r="C1389" s="10"/>
      <c r="D1389" s="10"/>
      <c r="E1389" s="10"/>
      <c r="F1389" s="10"/>
      <c r="G1389" s="10"/>
      <c r="H1389" s="10"/>
      <c r="I1389" s="10"/>
    </row>
    <row r="1390" spans="3:9" x14ac:dyDescent="0.25">
      <c r="C1390" s="10"/>
      <c r="D1390" s="10"/>
      <c r="E1390" s="10"/>
      <c r="F1390" s="10"/>
      <c r="G1390" s="10"/>
      <c r="H1390" s="10"/>
      <c r="I1390" s="10"/>
    </row>
    <row r="1391" spans="3:9" x14ac:dyDescent="0.25">
      <c r="C1391" s="10"/>
      <c r="D1391" s="10"/>
      <c r="E1391" s="10"/>
      <c r="F1391" s="10"/>
      <c r="G1391" s="10"/>
      <c r="H1391" s="10"/>
      <c r="I1391" s="10"/>
    </row>
    <row r="1392" spans="3:9" x14ac:dyDescent="0.25">
      <c r="C1392" s="10"/>
      <c r="D1392" s="10"/>
      <c r="E1392" s="10"/>
      <c r="F1392" s="10"/>
      <c r="G1392" s="10"/>
      <c r="H1392" s="10"/>
      <c r="I1392" s="10"/>
    </row>
    <row r="1393" spans="3:9" x14ac:dyDescent="0.25">
      <c r="C1393" s="10"/>
      <c r="D1393" s="10"/>
      <c r="E1393" s="10"/>
      <c r="F1393" s="10"/>
      <c r="G1393" s="10"/>
      <c r="H1393" s="10"/>
      <c r="I1393" s="10"/>
    </row>
    <row r="1394" spans="3:9" x14ac:dyDescent="0.25">
      <c r="C1394" s="10"/>
      <c r="D1394" s="10"/>
      <c r="E1394" s="10"/>
      <c r="F1394" s="10"/>
      <c r="G1394" s="10"/>
      <c r="H1394" s="10"/>
      <c r="I1394" s="10"/>
    </row>
    <row r="1395" spans="3:9" x14ac:dyDescent="0.25">
      <c r="C1395" s="10"/>
      <c r="D1395" s="10"/>
      <c r="E1395" s="10"/>
      <c r="F1395" s="10"/>
      <c r="G1395" s="10"/>
      <c r="H1395" s="10"/>
      <c r="I1395" s="10"/>
    </row>
    <row r="1396" spans="3:9" x14ac:dyDescent="0.25">
      <c r="C1396" s="10"/>
      <c r="D1396" s="10"/>
      <c r="E1396" s="10"/>
      <c r="F1396" s="10"/>
      <c r="G1396" s="10"/>
      <c r="H1396" s="10"/>
      <c r="I1396" s="10"/>
    </row>
    <row r="1397" spans="3:9" x14ac:dyDescent="0.25">
      <c r="C1397" s="10"/>
      <c r="D1397" s="10"/>
      <c r="E1397" s="10"/>
      <c r="F1397" s="10"/>
      <c r="G1397" s="10"/>
      <c r="H1397" s="10"/>
      <c r="I1397" s="10"/>
    </row>
    <row r="1398" spans="3:9" x14ac:dyDescent="0.25">
      <c r="C1398" s="10"/>
      <c r="D1398" s="10"/>
      <c r="E1398" s="10"/>
      <c r="F1398" s="10"/>
      <c r="G1398" s="10"/>
      <c r="H1398" s="10"/>
      <c r="I1398" s="10"/>
    </row>
    <row r="1399" spans="3:9" x14ac:dyDescent="0.25">
      <c r="C1399" s="10"/>
      <c r="D1399" s="10"/>
      <c r="E1399" s="10"/>
      <c r="F1399" s="10"/>
      <c r="G1399" s="10"/>
      <c r="H1399" s="10"/>
      <c r="I1399" s="10"/>
    </row>
    <row r="1400" spans="3:9" x14ac:dyDescent="0.25">
      <c r="C1400" s="10"/>
      <c r="D1400" s="10"/>
      <c r="E1400" s="10"/>
      <c r="F1400" s="10"/>
      <c r="G1400" s="10"/>
      <c r="H1400" s="10"/>
      <c r="I1400" s="10"/>
    </row>
    <row r="1401" spans="3:9" x14ac:dyDescent="0.25">
      <c r="C1401" s="10"/>
      <c r="D1401" s="10"/>
      <c r="E1401" s="10"/>
      <c r="F1401" s="10"/>
      <c r="G1401" s="10"/>
      <c r="H1401" s="10"/>
      <c r="I1401" s="10"/>
    </row>
    <row r="1402" spans="3:9" x14ac:dyDescent="0.25">
      <c r="C1402" s="10"/>
      <c r="D1402" s="10"/>
      <c r="E1402" s="10"/>
      <c r="F1402" s="10"/>
      <c r="G1402" s="10"/>
      <c r="H1402" s="10"/>
      <c r="I1402" s="10"/>
    </row>
    <row r="1403" spans="3:9" x14ac:dyDescent="0.25">
      <c r="C1403" s="10"/>
      <c r="D1403" s="10"/>
      <c r="E1403" s="10"/>
      <c r="F1403" s="10"/>
      <c r="G1403" s="10"/>
      <c r="H1403" s="10"/>
      <c r="I1403" s="10"/>
    </row>
    <row r="1404" spans="3:9" x14ac:dyDescent="0.25">
      <c r="C1404" s="10"/>
      <c r="D1404" s="10"/>
      <c r="E1404" s="10"/>
      <c r="F1404" s="10"/>
      <c r="G1404" s="10"/>
      <c r="H1404" s="10"/>
      <c r="I1404" s="10"/>
    </row>
    <row r="1405" spans="3:9" x14ac:dyDescent="0.25">
      <c r="C1405" s="10"/>
      <c r="D1405" s="10"/>
      <c r="E1405" s="10"/>
      <c r="F1405" s="10"/>
      <c r="G1405" s="10"/>
      <c r="H1405" s="10"/>
      <c r="I1405" s="10"/>
    </row>
    <row r="1406" spans="3:9" x14ac:dyDescent="0.25">
      <c r="C1406" s="10"/>
      <c r="D1406" s="10"/>
      <c r="E1406" s="10"/>
      <c r="F1406" s="10"/>
      <c r="G1406" s="10"/>
      <c r="H1406" s="10"/>
      <c r="I1406" s="10"/>
    </row>
    <row r="1407" spans="3:9" x14ac:dyDescent="0.25">
      <c r="C1407" s="10"/>
      <c r="D1407" s="10"/>
      <c r="E1407" s="10"/>
      <c r="F1407" s="10"/>
      <c r="G1407" s="10"/>
      <c r="H1407" s="10"/>
      <c r="I1407" s="10"/>
    </row>
    <row r="1408" spans="3:9" x14ac:dyDescent="0.25">
      <c r="C1408" s="10"/>
      <c r="D1408" s="10"/>
      <c r="E1408" s="10"/>
      <c r="F1408" s="10"/>
      <c r="G1408" s="10"/>
      <c r="H1408" s="10"/>
      <c r="I1408" s="10"/>
    </row>
    <row r="1409" spans="3:9" x14ac:dyDescent="0.25">
      <c r="C1409" s="10"/>
      <c r="D1409" s="10"/>
      <c r="E1409" s="10"/>
      <c r="F1409" s="10"/>
      <c r="G1409" s="10"/>
      <c r="H1409" s="10"/>
      <c r="I1409" s="10"/>
    </row>
    <row r="1410" spans="3:9" x14ac:dyDescent="0.25">
      <c r="C1410" s="10"/>
      <c r="D1410" s="10"/>
      <c r="E1410" s="10"/>
      <c r="F1410" s="10"/>
      <c r="G1410" s="10"/>
      <c r="H1410" s="10"/>
      <c r="I1410" s="10"/>
    </row>
    <row r="1411" spans="3:9" x14ac:dyDescent="0.25">
      <c r="C1411" s="10"/>
      <c r="D1411" s="10"/>
      <c r="E1411" s="10"/>
      <c r="F1411" s="10"/>
      <c r="G1411" s="10"/>
      <c r="H1411" s="10"/>
      <c r="I1411" s="10"/>
    </row>
    <row r="1412" spans="3:9" x14ac:dyDescent="0.25">
      <c r="C1412" s="10"/>
      <c r="D1412" s="10"/>
      <c r="E1412" s="10"/>
      <c r="F1412" s="10"/>
      <c r="G1412" s="10"/>
      <c r="H1412" s="10"/>
      <c r="I1412" s="10"/>
    </row>
    <row r="1413" spans="3:9" x14ac:dyDescent="0.25">
      <c r="C1413" s="10"/>
      <c r="D1413" s="10"/>
      <c r="E1413" s="10"/>
      <c r="F1413" s="10"/>
      <c r="G1413" s="10"/>
      <c r="H1413" s="10"/>
      <c r="I1413" s="10"/>
    </row>
    <row r="1414" spans="3:9" x14ac:dyDescent="0.25">
      <c r="C1414" s="10"/>
      <c r="D1414" s="10"/>
      <c r="E1414" s="10"/>
      <c r="F1414" s="10"/>
      <c r="G1414" s="10"/>
      <c r="H1414" s="10"/>
      <c r="I1414" s="10"/>
    </row>
    <row r="1415" spans="3:9" x14ac:dyDescent="0.25">
      <c r="C1415" s="10"/>
      <c r="D1415" s="10"/>
      <c r="E1415" s="10"/>
      <c r="F1415" s="10"/>
      <c r="G1415" s="10"/>
      <c r="H1415" s="10"/>
      <c r="I1415" s="10"/>
    </row>
    <row r="1416" spans="3:9" x14ac:dyDescent="0.25">
      <c r="C1416" s="10"/>
      <c r="D1416" s="10"/>
      <c r="E1416" s="10"/>
      <c r="F1416" s="10"/>
      <c r="G1416" s="10"/>
      <c r="H1416" s="10"/>
      <c r="I1416" s="10"/>
    </row>
    <row r="1417" spans="3:9" x14ac:dyDescent="0.25">
      <c r="C1417" s="10"/>
      <c r="D1417" s="10"/>
      <c r="E1417" s="10"/>
      <c r="F1417" s="10"/>
      <c r="G1417" s="10"/>
      <c r="H1417" s="10"/>
      <c r="I1417" s="10"/>
    </row>
    <row r="1418" spans="3:9" x14ac:dyDescent="0.25">
      <c r="C1418" s="10"/>
      <c r="D1418" s="10"/>
      <c r="E1418" s="10"/>
      <c r="F1418" s="10"/>
      <c r="G1418" s="10"/>
      <c r="H1418" s="10"/>
      <c r="I1418" s="10"/>
    </row>
    <row r="1419" spans="3:9" x14ac:dyDescent="0.25">
      <c r="C1419" s="10"/>
      <c r="D1419" s="10"/>
      <c r="E1419" s="10"/>
      <c r="F1419" s="10"/>
      <c r="G1419" s="10"/>
      <c r="H1419" s="10"/>
      <c r="I1419" s="10"/>
    </row>
    <row r="1420" spans="3:9" x14ac:dyDescent="0.25">
      <c r="C1420" s="10"/>
      <c r="D1420" s="10"/>
      <c r="E1420" s="10"/>
      <c r="F1420" s="10"/>
      <c r="G1420" s="10"/>
      <c r="H1420" s="10"/>
      <c r="I1420" s="10"/>
    </row>
    <row r="1421" spans="3:9" x14ac:dyDescent="0.25">
      <c r="C1421" s="10"/>
      <c r="D1421" s="10"/>
      <c r="E1421" s="10"/>
      <c r="F1421" s="10"/>
      <c r="G1421" s="10"/>
      <c r="H1421" s="10"/>
      <c r="I1421" s="10"/>
    </row>
    <row r="1422" spans="3:9" x14ac:dyDescent="0.25">
      <c r="C1422" s="10"/>
      <c r="D1422" s="10"/>
      <c r="E1422" s="10"/>
      <c r="F1422" s="10"/>
      <c r="G1422" s="10"/>
      <c r="H1422" s="10"/>
      <c r="I1422" s="10"/>
    </row>
    <row r="1423" spans="3:9" x14ac:dyDescent="0.25">
      <c r="C1423" s="10"/>
      <c r="D1423" s="10"/>
      <c r="E1423" s="10"/>
      <c r="F1423" s="10"/>
      <c r="G1423" s="10"/>
      <c r="H1423" s="10"/>
      <c r="I1423" s="10"/>
    </row>
    <row r="1424" spans="3:9" x14ac:dyDescent="0.25">
      <c r="C1424" s="10"/>
      <c r="D1424" s="10"/>
      <c r="E1424" s="10"/>
      <c r="F1424" s="10"/>
      <c r="G1424" s="10"/>
      <c r="H1424" s="10"/>
      <c r="I1424" s="10"/>
    </row>
    <row r="1425" spans="3:9" x14ac:dyDescent="0.25">
      <c r="C1425" s="10"/>
      <c r="D1425" s="10"/>
      <c r="E1425" s="10"/>
      <c r="F1425" s="10"/>
      <c r="G1425" s="10"/>
      <c r="H1425" s="10"/>
      <c r="I1425" s="10"/>
    </row>
    <row r="1426" spans="3:9" x14ac:dyDescent="0.25">
      <c r="C1426" s="10"/>
      <c r="D1426" s="10"/>
      <c r="E1426" s="10"/>
      <c r="F1426" s="10"/>
      <c r="G1426" s="10"/>
      <c r="H1426" s="10"/>
      <c r="I1426" s="10"/>
    </row>
    <row r="1427" spans="3:9" x14ac:dyDescent="0.25">
      <c r="C1427" s="10"/>
      <c r="D1427" s="10"/>
      <c r="E1427" s="10"/>
      <c r="F1427" s="10"/>
      <c r="G1427" s="10"/>
      <c r="H1427" s="10"/>
      <c r="I1427" s="10"/>
    </row>
    <row r="1428" spans="3:9" x14ac:dyDescent="0.25">
      <c r="C1428" s="10"/>
      <c r="D1428" s="10"/>
      <c r="E1428" s="10"/>
      <c r="F1428" s="10"/>
      <c r="G1428" s="10"/>
      <c r="H1428" s="10"/>
      <c r="I1428" s="10"/>
    </row>
    <row r="1429" spans="3:9" x14ac:dyDescent="0.25">
      <c r="C1429" s="10"/>
      <c r="D1429" s="10"/>
      <c r="E1429" s="10"/>
      <c r="F1429" s="10"/>
      <c r="G1429" s="10"/>
      <c r="H1429" s="10"/>
      <c r="I1429" s="10"/>
    </row>
    <row r="1430" spans="3:9" x14ac:dyDescent="0.25">
      <c r="C1430" s="10"/>
      <c r="D1430" s="10"/>
      <c r="E1430" s="10"/>
      <c r="F1430" s="10"/>
      <c r="G1430" s="10"/>
      <c r="H1430" s="10"/>
      <c r="I1430" s="10"/>
    </row>
    <row r="1431" spans="3:9" x14ac:dyDescent="0.25">
      <c r="C1431" s="10"/>
      <c r="D1431" s="10"/>
      <c r="E1431" s="10"/>
      <c r="F1431" s="10"/>
      <c r="G1431" s="10"/>
      <c r="H1431" s="10"/>
      <c r="I1431" s="10"/>
    </row>
    <row r="1432" spans="3:9" x14ac:dyDescent="0.25">
      <c r="C1432" s="10"/>
      <c r="D1432" s="10"/>
      <c r="E1432" s="10"/>
      <c r="F1432" s="10"/>
      <c r="G1432" s="10"/>
      <c r="H1432" s="10"/>
      <c r="I1432" s="10"/>
    </row>
    <row r="1433" spans="3:9" x14ac:dyDescent="0.25">
      <c r="C1433" s="10"/>
      <c r="D1433" s="10"/>
      <c r="E1433" s="10"/>
      <c r="F1433" s="10"/>
      <c r="G1433" s="10"/>
      <c r="H1433" s="10"/>
      <c r="I1433" s="10"/>
    </row>
    <row r="1434" spans="3:9" x14ac:dyDescent="0.25">
      <c r="C1434" s="10"/>
      <c r="D1434" s="10"/>
      <c r="E1434" s="10"/>
      <c r="F1434" s="10"/>
      <c r="G1434" s="10"/>
      <c r="H1434" s="10"/>
      <c r="I1434" s="10"/>
    </row>
    <row r="1435" spans="3:9" x14ac:dyDescent="0.25">
      <c r="C1435" s="10"/>
      <c r="D1435" s="10"/>
      <c r="E1435" s="10"/>
      <c r="F1435" s="10"/>
      <c r="G1435" s="10"/>
      <c r="H1435" s="10"/>
      <c r="I1435" s="10"/>
    </row>
    <row r="1436" spans="3:9" x14ac:dyDescent="0.25">
      <c r="C1436" s="10"/>
      <c r="D1436" s="10"/>
      <c r="E1436" s="10"/>
      <c r="F1436" s="10"/>
      <c r="G1436" s="10"/>
      <c r="H1436" s="10"/>
      <c r="I1436" s="10"/>
    </row>
    <row r="1437" spans="3:9" x14ac:dyDescent="0.25">
      <c r="C1437" s="10"/>
      <c r="D1437" s="10"/>
      <c r="E1437" s="10"/>
      <c r="F1437" s="10"/>
      <c r="G1437" s="10"/>
      <c r="H1437" s="10"/>
      <c r="I1437" s="10"/>
    </row>
    <row r="1438" spans="3:9" x14ac:dyDescent="0.25">
      <c r="C1438" s="10"/>
      <c r="D1438" s="10"/>
      <c r="E1438" s="10"/>
      <c r="F1438" s="10"/>
      <c r="G1438" s="10"/>
      <c r="H1438" s="10"/>
      <c r="I1438" s="10"/>
    </row>
    <row r="1439" spans="3:9" x14ac:dyDescent="0.25">
      <c r="C1439" s="10"/>
      <c r="D1439" s="10"/>
      <c r="E1439" s="10"/>
      <c r="F1439" s="10"/>
      <c r="G1439" s="10"/>
      <c r="H1439" s="10"/>
      <c r="I1439" s="10"/>
    </row>
    <row r="1440" spans="3:9" x14ac:dyDescent="0.25">
      <c r="C1440" s="10"/>
      <c r="D1440" s="10"/>
      <c r="E1440" s="10"/>
      <c r="F1440" s="10"/>
      <c r="G1440" s="10"/>
      <c r="H1440" s="10"/>
      <c r="I1440" s="10"/>
    </row>
    <row r="1441" spans="3:9" x14ac:dyDescent="0.25">
      <c r="C1441" s="10"/>
      <c r="D1441" s="10"/>
      <c r="E1441" s="10"/>
      <c r="F1441" s="10"/>
      <c r="G1441" s="10"/>
      <c r="H1441" s="10"/>
      <c r="I1441" s="10"/>
    </row>
    <row r="1442" spans="3:9" x14ac:dyDescent="0.25">
      <c r="C1442" s="10"/>
      <c r="D1442" s="10"/>
      <c r="E1442" s="10"/>
      <c r="F1442" s="10"/>
      <c r="G1442" s="10"/>
      <c r="H1442" s="10"/>
      <c r="I1442" s="10"/>
    </row>
    <row r="1443" spans="3:9" x14ac:dyDescent="0.25">
      <c r="C1443" s="10"/>
      <c r="D1443" s="10"/>
      <c r="E1443" s="10"/>
      <c r="F1443" s="10"/>
      <c r="G1443" s="10"/>
      <c r="H1443" s="10"/>
      <c r="I1443" s="10"/>
    </row>
    <row r="1444" spans="3:9" x14ac:dyDescent="0.25">
      <c r="C1444" s="10"/>
      <c r="D1444" s="10"/>
      <c r="E1444" s="10"/>
      <c r="F1444" s="10"/>
      <c r="G1444" s="10"/>
      <c r="H1444" s="10"/>
      <c r="I1444" s="10"/>
    </row>
    <row r="1445" spans="3:9" x14ac:dyDescent="0.25">
      <c r="C1445" s="10"/>
      <c r="D1445" s="10"/>
      <c r="E1445" s="10"/>
      <c r="F1445" s="10"/>
      <c r="G1445" s="10"/>
      <c r="H1445" s="10"/>
      <c r="I1445" s="10"/>
    </row>
    <row r="1446" spans="3:9" x14ac:dyDescent="0.25">
      <c r="C1446" s="10"/>
      <c r="D1446" s="10"/>
      <c r="E1446" s="10"/>
      <c r="F1446" s="10"/>
      <c r="G1446" s="10"/>
      <c r="H1446" s="10"/>
      <c r="I1446" s="10"/>
    </row>
    <row r="1447" spans="3:9" x14ac:dyDescent="0.25">
      <c r="C1447" s="10"/>
      <c r="D1447" s="10"/>
      <c r="E1447" s="10"/>
      <c r="F1447" s="10"/>
      <c r="G1447" s="10"/>
      <c r="H1447" s="10"/>
      <c r="I1447" s="10"/>
    </row>
    <row r="1448" spans="3:9" x14ac:dyDescent="0.25">
      <c r="C1448" s="10"/>
      <c r="D1448" s="10"/>
      <c r="E1448" s="10"/>
      <c r="F1448" s="10"/>
      <c r="G1448" s="10"/>
      <c r="H1448" s="10"/>
      <c r="I1448" s="10"/>
    </row>
    <row r="1449" spans="3:9" x14ac:dyDescent="0.25">
      <c r="C1449" s="10"/>
      <c r="D1449" s="10"/>
      <c r="E1449" s="10"/>
      <c r="F1449" s="10"/>
      <c r="G1449" s="10"/>
      <c r="H1449" s="10"/>
      <c r="I1449" s="10"/>
    </row>
    <row r="1450" spans="3:9" x14ac:dyDescent="0.25">
      <c r="C1450" s="10"/>
      <c r="D1450" s="10"/>
      <c r="E1450" s="10"/>
      <c r="F1450" s="10"/>
      <c r="G1450" s="10"/>
      <c r="H1450" s="10"/>
      <c r="I1450" s="10"/>
    </row>
    <row r="1451" spans="3:9" x14ac:dyDescent="0.25">
      <c r="C1451" s="10"/>
      <c r="D1451" s="10"/>
      <c r="E1451" s="10"/>
      <c r="F1451" s="10"/>
      <c r="G1451" s="10"/>
      <c r="H1451" s="10"/>
      <c r="I1451" s="10"/>
    </row>
    <row r="1452" spans="3:9" x14ac:dyDescent="0.25">
      <c r="C1452" s="10"/>
      <c r="D1452" s="10"/>
      <c r="E1452" s="10"/>
      <c r="F1452" s="10"/>
      <c r="G1452" s="10"/>
      <c r="H1452" s="10"/>
      <c r="I1452" s="10"/>
    </row>
    <row r="1453" spans="3:9" x14ac:dyDescent="0.25">
      <c r="C1453" s="10"/>
      <c r="D1453" s="10"/>
      <c r="E1453" s="10"/>
      <c r="F1453" s="10"/>
      <c r="G1453" s="10"/>
      <c r="H1453" s="10"/>
      <c r="I1453" s="10"/>
    </row>
    <row r="1454" spans="3:9" x14ac:dyDescent="0.25">
      <c r="C1454" s="10"/>
      <c r="D1454" s="10"/>
      <c r="E1454" s="10"/>
      <c r="F1454" s="10"/>
      <c r="G1454" s="10"/>
      <c r="H1454" s="10"/>
      <c r="I1454" s="10"/>
    </row>
    <row r="1455" spans="3:9" x14ac:dyDescent="0.25">
      <c r="C1455" s="10"/>
      <c r="D1455" s="10"/>
      <c r="E1455" s="10"/>
      <c r="F1455" s="10"/>
      <c r="G1455" s="10"/>
      <c r="H1455" s="10"/>
      <c r="I1455" s="10"/>
    </row>
    <row r="1456" spans="3:9" x14ac:dyDescent="0.25">
      <c r="C1456" s="10"/>
      <c r="D1456" s="10"/>
      <c r="E1456" s="10"/>
      <c r="F1456" s="10"/>
      <c r="G1456" s="10"/>
      <c r="H1456" s="10"/>
      <c r="I1456" s="10"/>
    </row>
    <row r="1457" spans="3:9" x14ac:dyDescent="0.25">
      <c r="C1457" s="10"/>
      <c r="D1457" s="10"/>
      <c r="E1457" s="10"/>
      <c r="F1457" s="10"/>
      <c r="G1457" s="10"/>
      <c r="H1457" s="10"/>
      <c r="I1457" s="10"/>
    </row>
    <row r="1458" spans="3:9" x14ac:dyDescent="0.25">
      <c r="C1458" s="10"/>
      <c r="D1458" s="10"/>
      <c r="E1458" s="10"/>
      <c r="F1458" s="10"/>
      <c r="G1458" s="10"/>
      <c r="H1458" s="10"/>
      <c r="I1458" s="10"/>
    </row>
    <row r="1459" spans="3:9" x14ac:dyDescent="0.25">
      <c r="C1459" s="10"/>
      <c r="D1459" s="10"/>
      <c r="E1459" s="10"/>
      <c r="F1459" s="10"/>
      <c r="G1459" s="10"/>
      <c r="H1459" s="10"/>
      <c r="I1459" s="10"/>
    </row>
    <row r="1460" spans="3:9" x14ac:dyDescent="0.25">
      <c r="C1460" s="10"/>
      <c r="D1460" s="10"/>
      <c r="E1460" s="10"/>
      <c r="F1460" s="10"/>
      <c r="G1460" s="10"/>
      <c r="H1460" s="10"/>
      <c r="I1460" s="10"/>
    </row>
    <row r="1461" spans="3:9" x14ac:dyDescent="0.25">
      <c r="C1461" s="10"/>
      <c r="D1461" s="10"/>
      <c r="E1461" s="10"/>
      <c r="F1461" s="10"/>
      <c r="G1461" s="10"/>
      <c r="H1461" s="10"/>
      <c r="I1461" s="10"/>
    </row>
    <row r="1462" spans="3:9" x14ac:dyDescent="0.25">
      <c r="C1462" s="10"/>
      <c r="D1462" s="10"/>
      <c r="E1462" s="10"/>
      <c r="F1462" s="10"/>
      <c r="G1462" s="10"/>
      <c r="H1462" s="10"/>
      <c r="I1462" s="10"/>
    </row>
    <row r="1463" spans="3:9" x14ac:dyDescent="0.25">
      <c r="C1463" s="10"/>
      <c r="D1463" s="10"/>
      <c r="E1463" s="10"/>
      <c r="F1463" s="10"/>
      <c r="G1463" s="10"/>
      <c r="H1463" s="10"/>
      <c r="I1463" s="10"/>
    </row>
    <row r="1464" spans="3:9" x14ac:dyDescent="0.25">
      <c r="C1464" s="10"/>
      <c r="D1464" s="10"/>
      <c r="E1464" s="10"/>
      <c r="F1464" s="10"/>
      <c r="G1464" s="10"/>
      <c r="H1464" s="10"/>
      <c r="I1464" s="10"/>
    </row>
    <row r="1465" spans="3:9" x14ac:dyDescent="0.25">
      <c r="C1465" s="10"/>
      <c r="D1465" s="10"/>
      <c r="E1465" s="10"/>
      <c r="F1465" s="10"/>
      <c r="G1465" s="10"/>
      <c r="H1465" s="10"/>
      <c r="I1465" s="10"/>
    </row>
    <row r="1466" spans="3:9" x14ac:dyDescent="0.25">
      <c r="C1466" s="10"/>
      <c r="D1466" s="10"/>
      <c r="E1466" s="10"/>
      <c r="F1466" s="10"/>
      <c r="G1466" s="10"/>
      <c r="H1466" s="10"/>
      <c r="I1466" s="10"/>
    </row>
    <row r="1467" spans="3:9" x14ac:dyDescent="0.25">
      <c r="C1467" s="10"/>
      <c r="D1467" s="10"/>
      <c r="E1467" s="10"/>
      <c r="F1467" s="10"/>
      <c r="G1467" s="10"/>
      <c r="H1467" s="10"/>
      <c r="I1467" s="10"/>
    </row>
    <row r="1468" spans="3:9" x14ac:dyDescent="0.25">
      <c r="C1468" s="10"/>
      <c r="D1468" s="10"/>
      <c r="E1468" s="10"/>
      <c r="F1468" s="10"/>
      <c r="G1468" s="10"/>
      <c r="H1468" s="10"/>
      <c r="I1468" s="10"/>
    </row>
    <row r="1469" spans="3:9" x14ac:dyDescent="0.25">
      <c r="C1469" s="10"/>
      <c r="D1469" s="10"/>
      <c r="E1469" s="10"/>
      <c r="F1469" s="10"/>
      <c r="G1469" s="10"/>
      <c r="H1469" s="10"/>
      <c r="I1469" s="10"/>
    </row>
    <row r="1470" spans="3:9" x14ac:dyDescent="0.25">
      <c r="C1470" s="10"/>
      <c r="D1470" s="10"/>
      <c r="E1470" s="10"/>
      <c r="F1470" s="10"/>
      <c r="G1470" s="10"/>
      <c r="H1470" s="10"/>
      <c r="I1470" s="10"/>
    </row>
    <row r="1471" spans="3:9" x14ac:dyDescent="0.25">
      <c r="C1471" s="10"/>
      <c r="D1471" s="10"/>
      <c r="E1471" s="10"/>
      <c r="F1471" s="10"/>
      <c r="G1471" s="10"/>
      <c r="H1471" s="10"/>
      <c r="I1471" s="10"/>
    </row>
    <row r="1472" spans="3:9" x14ac:dyDescent="0.25">
      <c r="C1472" s="10"/>
      <c r="D1472" s="10"/>
      <c r="E1472" s="10"/>
      <c r="F1472" s="10"/>
      <c r="G1472" s="10"/>
      <c r="H1472" s="10"/>
      <c r="I1472" s="10"/>
    </row>
    <row r="1473" spans="3:9" x14ac:dyDescent="0.25">
      <c r="C1473" s="10"/>
      <c r="D1473" s="10"/>
      <c r="E1473" s="10"/>
      <c r="F1473" s="10"/>
      <c r="G1473" s="10"/>
      <c r="H1473" s="10"/>
      <c r="I1473" s="10"/>
    </row>
    <row r="1474" spans="3:9" x14ac:dyDescent="0.25">
      <c r="C1474" s="10"/>
      <c r="D1474" s="10"/>
      <c r="E1474" s="10"/>
      <c r="F1474" s="10"/>
      <c r="G1474" s="10"/>
      <c r="H1474" s="10"/>
      <c r="I1474" s="10"/>
    </row>
    <row r="1475" spans="3:9" x14ac:dyDescent="0.25">
      <c r="C1475" s="10"/>
      <c r="D1475" s="10"/>
      <c r="E1475" s="10"/>
      <c r="F1475" s="10"/>
      <c r="G1475" s="10"/>
      <c r="H1475" s="10"/>
      <c r="I1475" s="10"/>
    </row>
    <row r="1476" spans="3:9" x14ac:dyDescent="0.25">
      <c r="C1476" s="10"/>
      <c r="D1476" s="10"/>
      <c r="E1476" s="10"/>
      <c r="F1476" s="10"/>
      <c r="G1476" s="10"/>
      <c r="H1476" s="10"/>
      <c r="I1476" s="10"/>
    </row>
    <row r="1477" spans="3:9" x14ac:dyDescent="0.25">
      <c r="C1477" s="10"/>
      <c r="D1477" s="10"/>
      <c r="E1477" s="10"/>
      <c r="F1477" s="10"/>
      <c r="G1477" s="10"/>
      <c r="H1477" s="10"/>
      <c r="I1477" s="10"/>
    </row>
    <row r="1478" spans="3:9" x14ac:dyDescent="0.25">
      <c r="C1478" s="10"/>
      <c r="D1478" s="10"/>
      <c r="E1478" s="10"/>
      <c r="F1478" s="10"/>
      <c r="G1478" s="10"/>
      <c r="H1478" s="10"/>
      <c r="I1478" s="10"/>
    </row>
    <row r="1479" spans="3:9" x14ac:dyDescent="0.25">
      <c r="C1479" s="10"/>
      <c r="D1479" s="10"/>
      <c r="E1479" s="10"/>
      <c r="F1479" s="10"/>
      <c r="G1479" s="10"/>
      <c r="H1479" s="10"/>
      <c r="I1479" s="10"/>
    </row>
    <row r="1480" spans="3:9" x14ac:dyDescent="0.25">
      <c r="C1480" s="10"/>
      <c r="D1480" s="10"/>
      <c r="E1480" s="10"/>
      <c r="F1480" s="10"/>
      <c r="G1480" s="10"/>
      <c r="H1480" s="10"/>
      <c r="I1480" s="10"/>
    </row>
    <row r="1481" spans="3:9" x14ac:dyDescent="0.25">
      <c r="C1481" s="10"/>
      <c r="D1481" s="10"/>
      <c r="E1481" s="10"/>
      <c r="F1481" s="10"/>
      <c r="G1481" s="10"/>
      <c r="H1481" s="10"/>
      <c r="I1481" s="10"/>
    </row>
    <row r="1482" spans="3:9" x14ac:dyDescent="0.25">
      <c r="C1482" s="10"/>
      <c r="D1482" s="10"/>
      <c r="E1482" s="10"/>
      <c r="F1482" s="10"/>
      <c r="G1482" s="10"/>
      <c r="H1482" s="10"/>
      <c r="I1482" s="10"/>
    </row>
    <row r="1483" spans="3:9" x14ac:dyDescent="0.25">
      <c r="C1483" s="10"/>
      <c r="D1483" s="10"/>
      <c r="E1483" s="10"/>
      <c r="F1483" s="10"/>
      <c r="G1483" s="10"/>
      <c r="H1483" s="10"/>
      <c r="I1483" s="10"/>
    </row>
    <row r="1484" spans="3:9" x14ac:dyDescent="0.25">
      <c r="C1484" s="10"/>
      <c r="D1484" s="10"/>
      <c r="E1484" s="10"/>
      <c r="F1484" s="10"/>
      <c r="G1484" s="10"/>
      <c r="H1484" s="10"/>
      <c r="I1484" s="10"/>
    </row>
    <row r="1485" spans="3:9" x14ac:dyDescent="0.25">
      <c r="C1485" s="10"/>
      <c r="D1485" s="10"/>
      <c r="E1485" s="10"/>
      <c r="F1485" s="10"/>
      <c r="G1485" s="10"/>
      <c r="H1485" s="10"/>
      <c r="I1485" s="10"/>
    </row>
    <row r="1486" spans="3:9" x14ac:dyDescent="0.25">
      <c r="C1486" s="10"/>
      <c r="D1486" s="10"/>
      <c r="E1486" s="10"/>
      <c r="F1486" s="10"/>
      <c r="G1486" s="10"/>
      <c r="H1486" s="10"/>
      <c r="I1486" s="10"/>
    </row>
    <row r="1487" spans="3:9" x14ac:dyDescent="0.25">
      <c r="C1487" s="10"/>
      <c r="D1487" s="10"/>
      <c r="E1487" s="10"/>
      <c r="F1487" s="10"/>
      <c r="G1487" s="10"/>
      <c r="H1487" s="10"/>
      <c r="I1487" s="10"/>
    </row>
    <row r="1488" spans="3:9" x14ac:dyDescent="0.25">
      <c r="C1488" s="10"/>
      <c r="D1488" s="10"/>
      <c r="E1488" s="10"/>
      <c r="F1488" s="10"/>
      <c r="G1488" s="10"/>
      <c r="H1488" s="10"/>
      <c r="I1488" s="10"/>
    </row>
    <row r="1489" spans="3:9" x14ac:dyDescent="0.25">
      <c r="C1489" s="10"/>
      <c r="D1489" s="10"/>
      <c r="E1489" s="10"/>
      <c r="F1489" s="10"/>
      <c r="G1489" s="10"/>
      <c r="H1489" s="10"/>
      <c r="I1489" s="10"/>
    </row>
    <row r="1490" spans="3:9" x14ac:dyDescent="0.25">
      <c r="C1490" s="10"/>
      <c r="D1490" s="10"/>
      <c r="E1490" s="10"/>
      <c r="F1490" s="10"/>
      <c r="G1490" s="10"/>
      <c r="H1490" s="10"/>
      <c r="I1490" s="10"/>
    </row>
    <row r="1491" spans="3:9" x14ac:dyDescent="0.25">
      <c r="C1491" s="10"/>
      <c r="D1491" s="10"/>
      <c r="E1491" s="10"/>
      <c r="F1491" s="10"/>
      <c r="G1491" s="10"/>
      <c r="H1491" s="10"/>
      <c r="I1491" s="10"/>
    </row>
    <row r="1492" spans="3:9" x14ac:dyDescent="0.25">
      <c r="C1492" s="10"/>
      <c r="D1492" s="10"/>
      <c r="E1492" s="10"/>
      <c r="F1492" s="10"/>
      <c r="G1492" s="10"/>
      <c r="H1492" s="10"/>
      <c r="I1492" s="10"/>
    </row>
    <row r="1493" spans="3:9" x14ac:dyDescent="0.25">
      <c r="C1493" s="10"/>
      <c r="D1493" s="10"/>
      <c r="E1493" s="10"/>
      <c r="F1493" s="10"/>
      <c r="G1493" s="10"/>
      <c r="H1493" s="10"/>
      <c r="I1493" s="10"/>
    </row>
    <row r="1494" spans="3:9" x14ac:dyDescent="0.25">
      <c r="C1494" s="10"/>
      <c r="D1494" s="10"/>
      <c r="E1494" s="10"/>
      <c r="F1494" s="10"/>
      <c r="G1494" s="10"/>
      <c r="H1494" s="10"/>
      <c r="I1494" s="10"/>
    </row>
    <row r="1495" spans="3:9" x14ac:dyDescent="0.25">
      <c r="C1495" s="10"/>
      <c r="D1495" s="10"/>
      <c r="E1495" s="10"/>
      <c r="F1495" s="10"/>
      <c r="G1495" s="10"/>
      <c r="H1495" s="10"/>
      <c r="I1495" s="10"/>
    </row>
    <row r="1496" spans="3:9" x14ac:dyDescent="0.25">
      <c r="C1496" s="10"/>
      <c r="D1496" s="10"/>
      <c r="E1496" s="10"/>
      <c r="F1496" s="10"/>
      <c r="G1496" s="10"/>
      <c r="H1496" s="10"/>
      <c r="I1496" s="10"/>
    </row>
    <row r="1497" spans="3:9" x14ac:dyDescent="0.25">
      <c r="C1497" s="10"/>
      <c r="D1497" s="10"/>
      <c r="E1497" s="10"/>
      <c r="F1497" s="10"/>
      <c r="G1497" s="10"/>
      <c r="H1497" s="10"/>
      <c r="I1497" s="10"/>
    </row>
    <row r="1498" spans="3:9" x14ac:dyDescent="0.25">
      <c r="C1498" s="10"/>
      <c r="D1498" s="10"/>
      <c r="E1498" s="10"/>
      <c r="F1498" s="10"/>
      <c r="G1498" s="10"/>
      <c r="H1498" s="10"/>
      <c r="I1498" s="10"/>
    </row>
    <row r="1499" spans="3:9" x14ac:dyDescent="0.25">
      <c r="C1499" s="10"/>
      <c r="D1499" s="10"/>
      <c r="E1499" s="10"/>
      <c r="F1499" s="10"/>
      <c r="G1499" s="10"/>
      <c r="H1499" s="10"/>
      <c r="I1499" s="10"/>
    </row>
    <row r="1500" spans="3:9" x14ac:dyDescent="0.25">
      <c r="C1500" s="10"/>
      <c r="D1500" s="10"/>
      <c r="E1500" s="10"/>
      <c r="F1500" s="10"/>
      <c r="G1500" s="10"/>
      <c r="H1500" s="10"/>
      <c r="I1500" s="10"/>
    </row>
    <row r="1501" spans="3:9" x14ac:dyDescent="0.25">
      <c r="C1501" s="10"/>
      <c r="D1501" s="10"/>
      <c r="E1501" s="10"/>
      <c r="F1501" s="10"/>
      <c r="G1501" s="10"/>
      <c r="H1501" s="10"/>
      <c r="I1501" s="10"/>
    </row>
    <row r="1502" spans="3:9" x14ac:dyDescent="0.25">
      <c r="C1502" s="10"/>
      <c r="D1502" s="10"/>
      <c r="E1502" s="10"/>
      <c r="F1502" s="10"/>
      <c r="G1502" s="10"/>
      <c r="H1502" s="10"/>
      <c r="I1502" s="10"/>
    </row>
    <row r="1503" spans="3:9" x14ac:dyDescent="0.25">
      <c r="C1503" s="10"/>
      <c r="D1503" s="10"/>
      <c r="E1503" s="10"/>
      <c r="F1503" s="10"/>
      <c r="G1503" s="10"/>
      <c r="H1503" s="10"/>
      <c r="I1503" s="10"/>
    </row>
    <row r="1504" spans="3:9" x14ac:dyDescent="0.25">
      <c r="C1504" s="10"/>
      <c r="D1504" s="10"/>
      <c r="E1504" s="10"/>
      <c r="F1504" s="10"/>
      <c r="G1504" s="10"/>
      <c r="H1504" s="10"/>
      <c r="I1504" s="10"/>
    </row>
    <row r="1505" spans="3:9" x14ac:dyDescent="0.25">
      <c r="C1505" s="10"/>
      <c r="D1505" s="10"/>
      <c r="E1505" s="10"/>
      <c r="F1505" s="10"/>
      <c r="G1505" s="10"/>
      <c r="H1505" s="10"/>
      <c r="I1505" s="10"/>
    </row>
    <row r="1506" spans="3:9" x14ac:dyDescent="0.25">
      <c r="C1506" s="10"/>
      <c r="D1506" s="10"/>
      <c r="E1506" s="10"/>
      <c r="F1506" s="10"/>
      <c r="G1506" s="10"/>
      <c r="H1506" s="10"/>
      <c r="I1506" s="10"/>
    </row>
    <row r="1507" spans="3:9" x14ac:dyDescent="0.25">
      <c r="C1507" s="10"/>
      <c r="D1507" s="10"/>
      <c r="E1507" s="10"/>
      <c r="F1507" s="10"/>
      <c r="G1507" s="10"/>
      <c r="H1507" s="10"/>
      <c r="I1507" s="10"/>
    </row>
    <row r="1508" spans="3:9" x14ac:dyDescent="0.25">
      <c r="C1508" s="10"/>
      <c r="D1508" s="10"/>
      <c r="E1508" s="10"/>
      <c r="F1508" s="10"/>
      <c r="G1508" s="10"/>
      <c r="H1508" s="10"/>
      <c r="I1508" s="10"/>
    </row>
    <row r="1509" spans="3:9" x14ac:dyDescent="0.25">
      <c r="C1509" s="10"/>
      <c r="D1509" s="10"/>
      <c r="E1509" s="10"/>
      <c r="F1509" s="10"/>
      <c r="G1509" s="10"/>
      <c r="H1509" s="10"/>
      <c r="I1509" s="10"/>
    </row>
    <row r="1510" spans="3:9" x14ac:dyDescent="0.25">
      <c r="C1510" s="10"/>
      <c r="D1510" s="10"/>
      <c r="E1510" s="10"/>
      <c r="F1510" s="10"/>
      <c r="G1510" s="10"/>
      <c r="H1510" s="10"/>
      <c r="I1510" s="10"/>
    </row>
    <row r="1511" spans="3:9" x14ac:dyDescent="0.25">
      <c r="C1511" s="10"/>
      <c r="D1511" s="10"/>
      <c r="E1511" s="10"/>
      <c r="F1511" s="10"/>
      <c r="G1511" s="10"/>
      <c r="H1511" s="10"/>
      <c r="I1511" s="10"/>
    </row>
    <row r="1512" spans="3:9" x14ac:dyDescent="0.25">
      <c r="C1512" s="10"/>
      <c r="D1512" s="10"/>
      <c r="E1512" s="10"/>
      <c r="F1512" s="10"/>
      <c r="G1512" s="10"/>
      <c r="H1512" s="10"/>
      <c r="I1512" s="10"/>
    </row>
    <row r="1513" spans="3:9" x14ac:dyDescent="0.25">
      <c r="C1513" s="10"/>
      <c r="D1513" s="10"/>
      <c r="E1513" s="10"/>
      <c r="F1513" s="10"/>
      <c r="G1513" s="10"/>
      <c r="H1513" s="10"/>
      <c r="I1513" s="10"/>
    </row>
    <row r="1514" spans="3:9" x14ac:dyDescent="0.25">
      <c r="C1514" s="10"/>
      <c r="D1514" s="10"/>
      <c r="E1514" s="10"/>
      <c r="F1514" s="10"/>
      <c r="G1514" s="10"/>
      <c r="H1514" s="10"/>
      <c r="I1514" s="10"/>
    </row>
    <row r="1515" spans="3:9" x14ac:dyDescent="0.25">
      <c r="C1515" s="10"/>
      <c r="D1515" s="10"/>
      <c r="E1515" s="10"/>
      <c r="F1515" s="10"/>
      <c r="G1515" s="10"/>
      <c r="H1515" s="10"/>
      <c r="I1515" s="10"/>
    </row>
    <row r="1516" spans="3:9" x14ac:dyDescent="0.25">
      <c r="C1516" s="10"/>
      <c r="D1516" s="10"/>
      <c r="E1516" s="10"/>
      <c r="F1516" s="10"/>
      <c r="G1516" s="10"/>
      <c r="H1516" s="10"/>
      <c r="I1516" s="10"/>
    </row>
    <row r="1517" spans="3:9" x14ac:dyDescent="0.25">
      <c r="C1517" s="10"/>
      <c r="D1517" s="10"/>
      <c r="E1517" s="10"/>
      <c r="F1517" s="10"/>
      <c r="G1517" s="10"/>
      <c r="H1517" s="10"/>
      <c r="I1517" s="10"/>
    </row>
    <row r="1518" spans="3:9" x14ac:dyDescent="0.25">
      <c r="C1518" s="10"/>
      <c r="D1518" s="10"/>
      <c r="E1518" s="10"/>
      <c r="F1518" s="10"/>
      <c r="G1518" s="10"/>
      <c r="H1518" s="10"/>
      <c r="I1518" s="10"/>
    </row>
    <row r="1519" spans="3:9" x14ac:dyDescent="0.25">
      <c r="C1519" s="10"/>
      <c r="D1519" s="10"/>
      <c r="E1519" s="10"/>
      <c r="F1519" s="10"/>
      <c r="G1519" s="10"/>
      <c r="H1519" s="10"/>
      <c r="I1519" s="10"/>
    </row>
    <row r="1520" spans="3:9" x14ac:dyDescent="0.25">
      <c r="C1520" s="10"/>
      <c r="D1520" s="10"/>
      <c r="E1520" s="10"/>
      <c r="F1520" s="10"/>
      <c r="G1520" s="10"/>
      <c r="H1520" s="10"/>
      <c r="I1520" s="10"/>
    </row>
    <row r="1521" spans="3:9" x14ac:dyDescent="0.25">
      <c r="C1521" s="10"/>
      <c r="D1521" s="10"/>
      <c r="E1521" s="10"/>
      <c r="F1521" s="10"/>
      <c r="G1521" s="10"/>
      <c r="H1521" s="10"/>
      <c r="I1521" s="10"/>
    </row>
    <row r="1522" spans="3:9" x14ac:dyDescent="0.25">
      <c r="C1522" s="10"/>
      <c r="D1522" s="10"/>
      <c r="E1522" s="10"/>
      <c r="F1522" s="10"/>
      <c r="G1522" s="10"/>
      <c r="H1522" s="10"/>
      <c r="I1522" s="10"/>
    </row>
    <row r="1523" spans="3:9" x14ac:dyDescent="0.25">
      <c r="C1523" s="10"/>
      <c r="D1523" s="10"/>
      <c r="E1523" s="10"/>
      <c r="F1523" s="10"/>
      <c r="G1523" s="10"/>
      <c r="H1523" s="10"/>
      <c r="I1523" s="10"/>
    </row>
    <row r="1524" spans="3:9" x14ac:dyDescent="0.25">
      <c r="C1524" s="10"/>
      <c r="D1524" s="10"/>
      <c r="E1524" s="10"/>
      <c r="F1524" s="10"/>
      <c r="G1524" s="10"/>
      <c r="H1524" s="10"/>
      <c r="I1524" s="10"/>
    </row>
    <row r="1525" spans="3:9" x14ac:dyDescent="0.25">
      <c r="C1525" s="10"/>
      <c r="D1525" s="10"/>
      <c r="E1525" s="10"/>
      <c r="F1525" s="10"/>
      <c r="G1525" s="10"/>
      <c r="H1525" s="10"/>
      <c r="I1525" s="10"/>
    </row>
    <row r="1526" spans="3:9" x14ac:dyDescent="0.25">
      <c r="C1526" s="10"/>
      <c r="D1526" s="10"/>
      <c r="E1526" s="10"/>
      <c r="F1526" s="10"/>
      <c r="G1526" s="10"/>
      <c r="H1526" s="10"/>
      <c r="I1526" s="10"/>
    </row>
    <row r="1527" spans="3:9" x14ac:dyDescent="0.25">
      <c r="C1527" s="10"/>
      <c r="D1527" s="10"/>
      <c r="E1527" s="10"/>
      <c r="F1527" s="10"/>
      <c r="G1527" s="10"/>
      <c r="H1527" s="10"/>
      <c r="I1527" s="10"/>
    </row>
    <row r="1528" spans="3:9" x14ac:dyDescent="0.25">
      <c r="C1528" s="10"/>
      <c r="D1528" s="10"/>
      <c r="E1528" s="10"/>
      <c r="F1528" s="10"/>
      <c r="G1528" s="10"/>
      <c r="H1528" s="10"/>
      <c r="I1528" s="10"/>
    </row>
    <row r="1529" spans="3:9" x14ac:dyDescent="0.25">
      <c r="C1529" s="10"/>
      <c r="D1529" s="10"/>
      <c r="E1529" s="10"/>
      <c r="F1529" s="10"/>
      <c r="G1529" s="10"/>
      <c r="H1529" s="10"/>
      <c r="I1529" s="10"/>
    </row>
    <row r="1530" spans="3:9" x14ac:dyDescent="0.25">
      <c r="C1530" s="10"/>
      <c r="D1530" s="10"/>
      <c r="E1530" s="10"/>
      <c r="F1530" s="10"/>
      <c r="G1530" s="10"/>
      <c r="H1530" s="10"/>
      <c r="I1530" s="10"/>
    </row>
    <row r="1531" spans="3:9" x14ac:dyDescent="0.25">
      <c r="C1531" s="10"/>
      <c r="D1531" s="10"/>
      <c r="E1531" s="10"/>
      <c r="F1531" s="10"/>
      <c r="G1531" s="10"/>
      <c r="H1531" s="10"/>
      <c r="I1531" s="10"/>
    </row>
    <row r="1532" spans="3:9" x14ac:dyDescent="0.25">
      <c r="C1532" s="10"/>
      <c r="D1532" s="10"/>
      <c r="E1532" s="10"/>
      <c r="F1532" s="10"/>
      <c r="G1532" s="10"/>
      <c r="H1532" s="10"/>
      <c r="I1532" s="10"/>
    </row>
    <row r="1533" spans="3:9" x14ac:dyDescent="0.25">
      <c r="C1533" s="10"/>
      <c r="D1533" s="10"/>
      <c r="E1533" s="10"/>
      <c r="F1533" s="10"/>
      <c r="G1533" s="10"/>
      <c r="H1533" s="10"/>
      <c r="I1533" s="10"/>
    </row>
    <row r="1534" spans="3:9" x14ac:dyDescent="0.25">
      <c r="C1534" s="10"/>
      <c r="D1534" s="10"/>
      <c r="E1534" s="10"/>
      <c r="F1534" s="10"/>
      <c r="G1534" s="10"/>
      <c r="H1534" s="10"/>
      <c r="I1534" s="10"/>
    </row>
    <row r="1535" spans="3:9" x14ac:dyDescent="0.25">
      <c r="C1535" s="10"/>
      <c r="D1535" s="10"/>
      <c r="E1535" s="10"/>
      <c r="F1535" s="10"/>
      <c r="G1535" s="10"/>
      <c r="H1535" s="10"/>
      <c r="I1535" s="10"/>
    </row>
    <row r="1536" spans="3:9" x14ac:dyDescent="0.25">
      <c r="C1536" s="10"/>
      <c r="D1536" s="10"/>
      <c r="E1536" s="10"/>
      <c r="F1536" s="10"/>
      <c r="G1536" s="10"/>
      <c r="H1536" s="10"/>
      <c r="I1536" s="10"/>
    </row>
    <row r="1537" spans="3:9" x14ac:dyDescent="0.25">
      <c r="C1537" s="10"/>
      <c r="D1537" s="10"/>
      <c r="E1537" s="10"/>
      <c r="F1537" s="10"/>
      <c r="G1537" s="10"/>
      <c r="H1537" s="10"/>
      <c r="I1537" s="10"/>
    </row>
    <row r="1538" spans="3:9" x14ac:dyDescent="0.25">
      <c r="C1538" s="10"/>
      <c r="D1538" s="10"/>
      <c r="E1538" s="10"/>
      <c r="F1538" s="10"/>
      <c r="G1538" s="10"/>
      <c r="H1538" s="10"/>
      <c r="I1538" s="10"/>
    </row>
    <row r="1539" spans="3:9" x14ac:dyDescent="0.25">
      <c r="C1539" s="10"/>
      <c r="D1539" s="10"/>
      <c r="E1539" s="10"/>
      <c r="F1539" s="10"/>
      <c r="G1539" s="10"/>
      <c r="H1539" s="10"/>
      <c r="I1539" s="10"/>
    </row>
    <row r="1540" spans="3:9" x14ac:dyDescent="0.25">
      <c r="C1540" s="10"/>
      <c r="D1540" s="10"/>
      <c r="E1540" s="10"/>
      <c r="F1540" s="10"/>
      <c r="G1540" s="10"/>
      <c r="H1540" s="10"/>
      <c r="I1540" s="10"/>
    </row>
    <row r="1541" spans="3:9" x14ac:dyDescent="0.25">
      <c r="C1541" s="10"/>
      <c r="D1541" s="10"/>
      <c r="E1541" s="10"/>
      <c r="F1541" s="10"/>
      <c r="G1541" s="10"/>
      <c r="H1541" s="10"/>
      <c r="I1541" s="10"/>
    </row>
    <row r="1542" spans="3:9" x14ac:dyDescent="0.25">
      <c r="C1542" s="10"/>
      <c r="D1542" s="10"/>
      <c r="E1542" s="10"/>
      <c r="F1542" s="10"/>
      <c r="G1542" s="10"/>
      <c r="H1542" s="10"/>
      <c r="I1542" s="10"/>
    </row>
    <row r="1543" spans="3:9" x14ac:dyDescent="0.25">
      <c r="C1543" s="10"/>
      <c r="D1543" s="10"/>
      <c r="E1543" s="10"/>
      <c r="F1543" s="10"/>
      <c r="G1543" s="10"/>
      <c r="H1543" s="10"/>
      <c r="I1543" s="10"/>
    </row>
    <row r="1544" spans="3:9" x14ac:dyDescent="0.25">
      <c r="C1544" s="10"/>
      <c r="D1544" s="10"/>
      <c r="E1544" s="10"/>
      <c r="F1544" s="10"/>
      <c r="G1544" s="10"/>
      <c r="H1544" s="10"/>
      <c r="I1544" s="10"/>
    </row>
    <row r="1545" spans="3:9" x14ac:dyDescent="0.25">
      <c r="C1545" s="10"/>
      <c r="D1545" s="10"/>
      <c r="E1545" s="10"/>
      <c r="F1545" s="10"/>
      <c r="G1545" s="10"/>
      <c r="H1545" s="10"/>
      <c r="I1545" s="10"/>
    </row>
    <row r="1546" spans="3:9" x14ac:dyDescent="0.25">
      <c r="C1546" s="10"/>
      <c r="D1546" s="10"/>
      <c r="E1546" s="10"/>
      <c r="F1546" s="10"/>
      <c r="G1546" s="10"/>
      <c r="H1546" s="10"/>
      <c r="I1546" s="10"/>
    </row>
    <row r="1547" spans="3:9" x14ac:dyDescent="0.25">
      <c r="C1547" s="10"/>
      <c r="D1547" s="10"/>
      <c r="E1547" s="10"/>
      <c r="F1547" s="10"/>
      <c r="G1547" s="10"/>
      <c r="H1547" s="10"/>
      <c r="I1547" s="10"/>
    </row>
    <row r="1548" spans="3:9" x14ac:dyDescent="0.25">
      <c r="C1548" s="10"/>
      <c r="D1548" s="10"/>
      <c r="E1548" s="10"/>
      <c r="F1548" s="10"/>
      <c r="G1548" s="10"/>
      <c r="H1548" s="10"/>
      <c r="I1548" s="10"/>
    </row>
    <row r="1549" spans="3:9" x14ac:dyDescent="0.25">
      <c r="C1549" s="10"/>
      <c r="D1549" s="10"/>
      <c r="E1549" s="10"/>
      <c r="F1549" s="10"/>
      <c r="G1549" s="10"/>
      <c r="H1549" s="10"/>
      <c r="I1549" s="10"/>
    </row>
    <row r="1550" spans="3:9" x14ac:dyDescent="0.25">
      <c r="C1550" s="10"/>
      <c r="D1550" s="10"/>
      <c r="E1550" s="10"/>
      <c r="F1550" s="10"/>
      <c r="G1550" s="10"/>
      <c r="H1550" s="10"/>
      <c r="I1550" s="10"/>
    </row>
    <row r="1551" spans="3:9" x14ac:dyDescent="0.25">
      <c r="C1551" s="10"/>
      <c r="D1551" s="10"/>
      <c r="E1551" s="10"/>
      <c r="F1551" s="10"/>
      <c r="G1551" s="10"/>
      <c r="H1551" s="10"/>
      <c r="I1551" s="10"/>
    </row>
    <row r="1552" spans="3:9" x14ac:dyDescent="0.25">
      <c r="C1552" s="10"/>
      <c r="D1552" s="10"/>
      <c r="E1552" s="10"/>
      <c r="F1552" s="10"/>
      <c r="G1552" s="10"/>
      <c r="H1552" s="10"/>
      <c r="I1552" s="10"/>
    </row>
    <row r="1553" spans="3:9" x14ac:dyDescent="0.25">
      <c r="C1553" s="10"/>
      <c r="D1553" s="10"/>
      <c r="E1553" s="10"/>
      <c r="F1553" s="10"/>
      <c r="G1553" s="10"/>
      <c r="H1553" s="10"/>
      <c r="I1553" s="10"/>
    </row>
    <row r="1554" spans="3:9" x14ac:dyDescent="0.25">
      <c r="C1554" s="10"/>
      <c r="D1554" s="10"/>
      <c r="E1554" s="10"/>
      <c r="F1554" s="10"/>
      <c r="G1554" s="10"/>
      <c r="H1554" s="10"/>
      <c r="I1554" s="10"/>
    </row>
    <row r="1555" spans="3:9" x14ac:dyDescent="0.25">
      <c r="C1555" s="10"/>
      <c r="D1555" s="10"/>
      <c r="E1555" s="10"/>
      <c r="F1555" s="10"/>
      <c r="G1555" s="10"/>
      <c r="H1555" s="10"/>
      <c r="I1555" s="10"/>
    </row>
    <row r="1556" spans="3:9" x14ac:dyDescent="0.25">
      <c r="C1556" s="10"/>
      <c r="D1556" s="10"/>
      <c r="E1556" s="10"/>
      <c r="F1556" s="10"/>
      <c r="G1556" s="10"/>
      <c r="H1556" s="10"/>
      <c r="I1556" s="10"/>
    </row>
    <row r="1557" spans="3:9" x14ac:dyDescent="0.25">
      <c r="C1557" s="10"/>
      <c r="D1557" s="10"/>
      <c r="E1557" s="10"/>
      <c r="F1557" s="10"/>
      <c r="G1557" s="10"/>
      <c r="H1557" s="10"/>
      <c r="I1557" s="10"/>
    </row>
    <row r="1558" spans="3:9" x14ac:dyDescent="0.25">
      <c r="C1558" s="10"/>
      <c r="D1558" s="10"/>
      <c r="E1558" s="10"/>
      <c r="F1558" s="10"/>
      <c r="G1558" s="10"/>
      <c r="H1558" s="10"/>
      <c r="I1558" s="10"/>
    </row>
    <row r="1559" spans="3:9" x14ac:dyDescent="0.25">
      <c r="C1559" s="10"/>
      <c r="D1559" s="10"/>
      <c r="E1559" s="10"/>
      <c r="F1559" s="10"/>
      <c r="G1559" s="10"/>
      <c r="H1559" s="10"/>
      <c r="I1559" s="10"/>
    </row>
    <row r="1560" spans="3:9" x14ac:dyDescent="0.25">
      <c r="C1560" s="10"/>
      <c r="D1560" s="10"/>
      <c r="E1560" s="10"/>
      <c r="F1560" s="10"/>
      <c r="G1560" s="10"/>
      <c r="H1560" s="10"/>
      <c r="I1560" s="10"/>
    </row>
    <row r="1561" spans="3:9" x14ac:dyDescent="0.25">
      <c r="C1561" s="10"/>
      <c r="D1561" s="10"/>
      <c r="E1561" s="10"/>
      <c r="F1561" s="10"/>
      <c r="G1561" s="10"/>
      <c r="H1561" s="10"/>
      <c r="I1561" s="10"/>
    </row>
    <row r="1562" spans="3:9" x14ac:dyDescent="0.25">
      <c r="C1562" s="10"/>
      <c r="D1562" s="10"/>
      <c r="E1562" s="10"/>
      <c r="F1562" s="10"/>
      <c r="G1562" s="10"/>
      <c r="H1562" s="10"/>
      <c r="I1562" s="10"/>
    </row>
    <row r="1563" spans="3:9" x14ac:dyDescent="0.25">
      <c r="C1563" s="10"/>
      <c r="D1563" s="10"/>
      <c r="E1563" s="10"/>
      <c r="F1563" s="10"/>
      <c r="G1563" s="10"/>
      <c r="H1563" s="10"/>
      <c r="I1563" s="10"/>
    </row>
    <row r="1564" spans="3:9" x14ac:dyDescent="0.25">
      <c r="C1564" s="10"/>
      <c r="D1564" s="10"/>
      <c r="E1564" s="10"/>
      <c r="F1564" s="10"/>
      <c r="G1564" s="10"/>
      <c r="H1564" s="10"/>
      <c r="I1564" s="10"/>
    </row>
    <row r="1565" spans="3:9" x14ac:dyDescent="0.25">
      <c r="C1565" s="10"/>
      <c r="D1565" s="10"/>
      <c r="E1565" s="10"/>
      <c r="F1565" s="10"/>
      <c r="G1565" s="10"/>
      <c r="H1565" s="10"/>
      <c r="I1565" s="10"/>
    </row>
    <row r="1566" spans="3:9" x14ac:dyDescent="0.25">
      <c r="C1566" s="10"/>
      <c r="D1566" s="10"/>
      <c r="E1566" s="10"/>
      <c r="F1566" s="10"/>
      <c r="G1566" s="10"/>
      <c r="H1566" s="10"/>
      <c r="I1566" s="10"/>
    </row>
    <row r="1567" spans="3:9" x14ac:dyDescent="0.25">
      <c r="C1567" s="10"/>
      <c r="D1567" s="10"/>
      <c r="E1567" s="10"/>
      <c r="F1567" s="10"/>
      <c r="G1567" s="10"/>
      <c r="H1567" s="10"/>
      <c r="I1567" s="10"/>
    </row>
    <row r="1568" spans="3:9" x14ac:dyDescent="0.25">
      <c r="C1568" s="10"/>
      <c r="D1568" s="10"/>
      <c r="E1568" s="10"/>
      <c r="F1568" s="10"/>
      <c r="G1568" s="10"/>
      <c r="H1568" s="10"/>
      <c r="I1568" s="10"/>
    </row>
    <row r="1569" spans="3:9" x14ac:dyDescent="0.25">
      <c r="C1569" s="10"/>
      <c r="D1569" s="10"/>
      <c r="E1569" s="10"/>
      <c r="F1569" s="10"/>
      <c r="G1569" s="10"/>
      <c r="H1569" s="10"/>
      <c r="I1569" s="10"/>
    </row>
    <row r="1570" spans="3:9" x14ac:dyDescent="0.25">
      <c r="C1570" s="10"/>
      <c r="D1570" s="10"/>
      <c r="E1570" s="10"/>
      <c r="F1570" s="10"/>
      <c r="G1570" s="10"/>
      <c r="H1570" s="10"/>
      <c r="I1570" s="10"/>
    </row>
    <row r="1571" spans="3:9" x14ac:dyDescent="0.25">
      <c r="C1571" s="10"/>
      <c r="D1571" s="10"/>
      <c r="E1571" s="10"/>
      <c r="F1571" s="10"/>
      <c r="G1571" s="10"/>
      <c r="H1571" s="10"/>
      <c r="I1571" s="10"/>
    </row>
    <row r="1572" spans="3:9" x14ac:dyDescent="0.25">
      <c r="C1572" s="10"/>
      <c r="D1572" s="10"/>
      <c r="E1572" s="10"/>
      <c r="F1572" s="10"/>
      <c r="G1572" s="10"/>
      <c r="H1572" s="10"/>
      <c r="I1572" s="10"/>
    </row>
    <row r="1573" spans="3:9" x14ac:dyDescent="0.25">
      <c r="C1573" s="10"/>
      <c r="D1573" s="10"/>
      <c r="E1573" s="10"/>
      <c r="F1573" s="10"/>
      <c r="G1573" s="10"/>
      <c r="H1573" s="10"/>
      <c r="I1573" s="10"/>
    </row>
    <row r="1574" spans="3:9" x14ac:dyDescent="0.25">
      <c r="C1574" s="10"/>
      <c r="D1574" s="10"/>
      <c r="E1574" s="10"/>
      <c r="F1574" s="10"/>
      <c r="G1574" s="10"/>
      <c r="H1574" s="10"/>
      <c r="I1574" s="10"/>
    </row>
    <row r="1575" spans="3:9" x14ac:dyDescent="0.25">
      <c r="C1575" s="10"/>
      <c r="D1575" s="10"/>
      <c r="E1575" s="10"/>
      <c r="F1575" s="10"/>
      <c r="G1575" s="10"/>
      <c r="H1575" s="10"/>
      <c r="I1575" s="10"/>
    </row>
    <row r="1576" spans="3:9" x14ac:dyDescent="0.25">
      <c r="C1576" s="10"/>
      <c r="D1576" s="10"/>
      <c r="E1576" s="10"/>
      <c r="F1576" s="10"/>
      <c r="G1576" s="10"/>
      <c r="H1576" s="10"/>
      <c r="I1576" s="10"/>
    </row>
    <row r="1577" spans="3:9" x14ac:dyDescent="0.25">
      <c r="C1577" s="10"/>
      <c r="D1577" s="10"/>
      <c r="E1577" s="10"/>
      <c r="F1577" s="10"/>
      <c r="G1577" s="10"/>
      <c r="H1577" s="10"/>
      <c r="I1577" s="10"/>
    </row>
    <row r="1578" spans="3:9" x14ac:dyDescent="0.25">
      <c r="C1578" s="10"/>
      <c r="D1578" s="10"/>
      <c r="E1578" s="10"/>
      <c r="F1578" s="10"/>
      <c r="G1578" s="10"/>
      <c r="H1578" s="10"/>
      <c r="I1578" s="10"/>
    </row>
    <row r="1579" spans="3:9" x14ac:dyDescent="0.25">
      <c r="C1579" s="10"/>
      <c r="D1579" s="10"/>
      <c r="E1579" s="10"/>
      <c r="F1579" s="10"/>
      <c r="G1579" s="10"/>
      <c r="H1579" s="10"/>
      <c r="I1579" s="10"/>
    </row>
    <row r="1580" spans="3:9" x14ac:dyDescent="0.25">
      <c r="C1580" s="10"/>
      <c r="D1580" s="10"/>
      <c r="E1580" s="10"/>
      <c r="F1580" s="10"/>
      <c r="G1580" s="10"/>
      <c r="H1580" s="10"/>
      <c r="I1580" s="10"/>
    </row>
    <row r="1581" spans="3:9" x14ac:dyDescent="0.25">
      <c r="C1581" s="10"/>
      <c r="D1581" s="10"/>
      <c r="E1581" s="10"/>
      <c r="F1581" s="10"/>
      <c r="G1581" s="10"/>
      <c r="H1581" s="10"/>
      <c r="I1581" s="10"/>
    </row>
    <row r="1582" spans="3:9" x14ac:dyDescent="0.25">
      <c r="C1582" s="10"/>
      <c r="D1582" s="10"/>
      <c r="E1582" s="10"/>
      <c r="F1582" s="10"/>
      <c r="G1582" s="10"/>
      <c r="H1582" s="10"/>
      <c r="I1582" s="10"/>
    </row>
    <row r="1583" spans="3:9" x14ac:dyDescent="0.25">
      <c r="C1583" s="10"/>
      <c r="D1583" s="10"/>
      <c r="E1583" s="10"/>
      <c r="F1583" s="10"/>
      <c r="G1583" s="10"/>
      <c r="H1583" s="10"/>
      <c r="I1583" s="10"/>
    </row>
    <row r="1584" spans="3:9" x14ac:dyDescent="0.25">
      <c r="C1584" s="10"/>
      <c r="D1584" s="10"/>
      <c r="E1584" s="10"/>
      <c r="F1584" s="10"/>
      <c r="G1584" s="10"/>
      <c r="H1584" s="10"/>
      <c r="I1584" s="10"/>
    </row>
    <row r="1585" spans="3:9" x14ac:dyDescent="0.25">
      <c r="C1585" s="10"/>
      <c r="D1585" s="10"/>
      <c r="E1585" s="10"/>
      <c r="F1585" s="10"/>
      <c r="G1585" s="10"/>
      <c r="H1585" s="10"/>
      <c r="I1585" s="10"/>
    </row>
    <row r="1586" spans="3:9" x14ac:dyDescent="0.25">
      <c r="C1586" s="10"/>
      <c r="D1586" s="10"/>
      <c r="E1586" s="10"/>
      <c r="F1586" s="10"/>
      <c r="G1586" s="10"/>
      <c r="H1586" s="10"/>
      <c r="I1586" s="10"/>
    </row>
    <row r="1587" spans="3:9" x14ac:dyDescent="0.25">
      <c r="C1587" s="10"/>
      <c r="D1587" s="10"/>
      <c r="E1587" s="10"/>
      <c r="F1587" s="10"/>
      <c r="G1587" s="10"/>
      <c r="H1587" s="10"/>
      <c r="I1587" s="10"/>
    </row>
    <row r="1588" spans="3:9" x14ac:dyDescent="0.25">
      <c r="C1588" s="10"/>
      <c r="D1588" s="10"/>
      <c r="E1588" s="10"/>
      <c r="F1588" s="10"/>
      <c r="G1588" s="10"/>
      <c r="H1588" s="10"/>
      <c r="I1588" s="10"/>
    </row>
    <row r="1589" spans="3:9" x14ac:dyDescent="0.25">
      <c r="C1589" s="10"/>
      <c r="D1589" s="10"/>
      <c r="E1589" s="10"/>
      <c r="F1589" s="10"/>
      <c r="G1589" s="10"/>
      <c r="H1589" s="10"/>
      <c r="I1589" s="10"/>
    </row>
    <row r="1590" spans="3:9" x14ac:dyDescent="0.25">
      <c r="C1590" s="10"/>
      <c r="D1590" s="10"/>
      <c r="E1590" s="10"/>
      <c r="F1590" s="10"/>
      <c r="G1590" s="10"/>
      <c r="H1590" s="10"/>
      <c r="I1590" s="10"/>
    </row>
    <row r="1591" spans="3:9" x14ac:dyDescent="0.25">
      <c r="C1591" s="10"/>
      <c r="D1591" s="10"/>
      <c r="E1591" s="10"/>
      <c r="F1591" s="10"/>
      <c r="G1591" s="10"/>
      <c r="H1591" s="10"/>
      <c r="I1591" s="10"/>
    </row>
    <row r="1592" spans="3:9" x14ac:dyDescent="0.25">
      <c r="C1592" s="10"/>
      <c r="D1592" s="10"/>
      <c r="E1592" s="10"/>
      <c r="F1592" s="10"/>
      <c r="G1592" s="10"/>
      <c r="H1592" s="10"/>
      <c r="I1592" s="10"/>
    </row>
    <row r="1593" spans="3:9" x14ac:dyDescent="0.25">
      <c r="C1593" s="10"/>
      <c r="D1593" s="10"/>
      <c r="E1593" s="10"/>
      <c r="F1593" s="10"/>
      <c r="G1593" s="10"/>
      <c r="H1593" s="10"/>
      <c r="I1593" s="10"/>
    </row>
    <row r="1594" spans="3:9" x14ac:dyDescent="0.25">
      <c r="C1594" s="10"/>
      <c r="D1594" s="10"/>
      <c r="E1594" s="10"/>
      <c r="F1594" s="10"/>
      <c r="G1594" s="10"/>
      <c r="H1594" s="10"/>
      <c r="I1594" s="10"/>
    </row>
    <row r="1595" spans="3:9" x14ac:dyDescent="0.25">
      <c r="C1595" s="10"/>
      <c r="D1595" s="10"/>
      <c r="E1595" s="10"/>
      <c r="F1595" s="10"/>
      <c r="G1595" s="10"/>
      <c r="H1595" s="10"/>
      <c r="I1595" s="10"/>
    </row>
    <row r="1596" spans="3:9" x14ac:dyDescent="0.25">
      <c r="C1596" s="10"/>
      <c r="D1596" s="10"/>
      <c r="E1596" s="10"/>
      <c r="F1596" s="10"/>
      <c r="G1596" s="10"/>
      <c r="H1596" s="10"/>
      <c r="I1596" s="10"/>
    </row>
    <row r="1597" spans="3:9" x14ac:dyDescent="0.25">
      <c r="C1597" s="10"/>
      <c r="D1597" s="10"/>
      <c r="E1597" s="10"/>
      <c r="F1597" s="10"/>
      <c r="G1597" s="10"/>
      <c r="H1597" s="10"/>
      <c r="I1597" s="10"/>
    </row>
    <row r="1598" spans="3:9" x14ac:dyDescent="0.25">
      <c r="C1598" s="10"/>
      <c r="D1598" s="10"/>
      <c r="E1598" s="10"/>
      <c r="F1598" s="10"/>
      <c r="G1598" s="10"/>
      <c r="H1598" s="10"/>
      <c r="I1598" s="10"/>
    </row>
    <row r="1599" spans="3:9" x14ac:dyDescent="0.25">
      <c r="C1599" s="10"/>
      <c r="D1599" s="10"/>
      <c r="E1599" s="10"/>
      <c r="F1599" s="10"/>
      <c r="G1599" s="10"/>
      <c r="H1599" s="10"/>
      <c r="I1599" s="10"/>
    </row>
    <row r="1600" spans="3:9" x14ac:dyDescent="0.25">
      <c r="C1600" s="10"/>
      <c r="D1600" s="10"/>
      <c r="E1600" s="10"/>
      <c r="F1600" s="10"/>
      <c r="G1600" s="10"/>
      <c r="H1600" s="10"/>
      <c r="I1600" s="10"/>
    </row>
    <row r="1601" spans="3:9" x14ac:dyDescent="0.25">
      <c r="C1601" s="10"/>
      <c r="D1601" s="10"/>
      <c r="E1601" s="10"/>
      <c r="F1601" s="10"/>
      <c r="G1601" s="10"/>
      <c r="H1601" s="10"/>
      <c r="I1601" s="10"/>
    </row>
    <row r="1602" spans="3:9" x14ac:dyDescent="0.25">
      <c r="C1602" s="10"/>
      <c r="D1602" s="10"/>
      <c r="E1602" s="10"/>
      <c r="F1602" s="10"/>
      <c r="G1602" s="10"/>
      <c r="H1602" s="10"/>
      <c r="I1602" s="10"/>
    </row>
    <row r="1603" spans="3:9" x14ac:dyDescent="0.25">
      <c r="C1603" s="10"/>
      <c r="D1603" s="10"/>
      <c r="E1603" s="10"/>
      <c r="F1603" s="10"/>
      <c r="G1603" s="10"/>
      <c r="H1603" s="10"/>
      <c r="I1603" s="10"/>
    </row>
    <row r="1604" spans="3:9" x14ac:dyDescent="0.25">
      <c r="C1604" s="10"/>
      <c r="D1604" s="10"/>
      <c r="E1604" s="10"/>
      <c r="F1604" s="10"/>
      <c r="G1604" s="10"/>
      <c r="H1604" s="10"/>
      <c r="I1604" s="10"/>
    </row>
    <row r="1605" spans="3:9" x14ac:dyDescent="0.25">
      <c r="C1605" s="10"/>
      <c r="D1605" s="10"/>
      <c r="E1605" s="10"/>
      <c r="F1605" s="10"/>
      <c r="G1605" s="10"/>
      <c r="H1605" s="10"/>
      <c r="I1605" s="10"/>
    </row>
    <row r="1606" spans="3:9" x14ac:dyDescent="0.25">
      <c r="C1606" s="10"/>
      <c r="D1606" s="10"/>
      <c r="E1606" s="10"/>
      <c r="F1606" s="10"/>
      <c r="G1606" s="10"/>
      <c r="H1606" s="10"/>
      <c r="I1606" s="10"/>
    </row>
    <row r="1607" spans="3:9" x14ac:dyDescent="0.25">
      <c r="C1607" s="10"/>
      <c r="D1607" s="10"/>
      <c r="E1607" s="10"/>
      <c r="F1607" s="10"/>
      <c r="G1607" s="10"/>
      <c r="H1607" s="10"/>
      <c r="I1607" s="10"/>
    </row>
    <row r="1608" spans="3:9" x14ac:dyDescent="0.25">
      <c r="C1608" s="10"/>
      <c r="D1608" s="10"/>
      <c r="E1608" s="10"/>
      <c r="F1608" s="10"/>
      <c r="G1608" s="10"/>
      <c r="H1608" s="10"/>
      <c r="I1608" s="10"/>
    </row>
    <row r="1609" spans="3:9" x14ac:dyDescent="0.25">
      <c r="C1609" s="10"/>
      <c r="D1609" s="10"/>
      <c r="E1609" s="10"/>
      <c r="F1609" s="10"/>
      <c r="G1609" s="10"/>
      <c r="H1609" s="10"/>
      <c r="I1609" s="10"/>
    </row>
    <row r="1610" spans="3:9" x14ac:dyDescent="0.25">
      <c r="C1610" s="10"/>
      <c r="D1610" s="10"/>
      <c r="E1610" s="10"/>
      <c r="F1610" s="10"/>
      <c r="G1610" s="10"/>
      <c r="H1610" s="10"/>
      <c r="I1610" s="10"/>
    </row>
    <row r="1611" spans="3:9" x14ac:dyDescent="0.25">
      <c r="C1611" s="10"/>
      <c r="D1611" s="10"/>
      <c r="E1611" s="10"/>
      <c r="F1611" s="10"/>
      <c r="G1611" s="10"/>
      <c r="H1611" s="10"/>
      <c r="I1611" s="10"/>
    </row>
    <row r="1612" spans="3:9" x14ac:dyDescent="0.25">
      <c r="C1612" s="10"/>
      <c r="D1612" s="10"/>
      <c r="E1612" s="10"/>
      <c r="F1612" s="10"/>
      <c r="G1612" s="10"/>
      <c r="H1612" s="10"/>
      <c r="I1612" s="10"/>
    </row>
    <row r="1613" spans="3:9" x14ac:dyDescent="0.25">
      <c r="C1613" s="10"/>
      <c r="D1613" s="10"/>
      <c r="E1613" s="10"/>
      <c r="F1613" s="10"/>
      <c r="G1613" s="10"/>
      <c r="H1613" s="10"/>
      <c r="I1613" s="10"/>
    </row>
    <row r="1614" spans="3:9" x14ac:dyDescent="0.25">
      <c r="C1614" s="10"/>
      <c r="D1614" s="10"/>
      <c r="E1614" s="10"/>
      <c r="F1614" s="10"/>
      <c r="G1614" s="10"/>
      <c r="H1614" s="10"/>
      <c r="I1614" s="10"/>
    </row>
    <row r="1615" spans="3:9" x14ac:dyDescent="0.25">
      <c r="C1615" s="10"/>
      <c r="D1615" s="10"/>
      <c r="E1615" s="10"/>
      <c r="F1615" s="10"/>
      <c r="G1615" s="10"/>
      <c r="H1615" s="10"/>
      <c r="I1615" s="10"/>
    </row>
    <row r="1616" spans="3:9" x14ac:dyDescent="0.25">
      <c r="C1616" s="10"/>
      <c r="D1616" s="10"/>
      <c r="E1616" s="10"/>
      <c r="F1616" s="10"/>
      <c r="G1616" s="10"/>
      <c r="H1616" s="10"/>
      <c r="I1616" s="10"/>
    </row>
    <row r="1617" spans="3:9" x14ac:dyDescent="0.25">
      <c r="C1617" s="10"/>
      <c r="D1617" s="10"/>
      <c r="E1617" s="10"/>
      <c r="F1617" s="10"/>
      <c r="G1617" s="10"/>
      <c r="H1617" s="10"/>
      <c r="I1617" s="10"/>
    </row>
    <row r="1618" spans="3:9" x14ac:dyDescent="0.25">
      <c r="C1618" s="10"/>
      <c r="D1618" s="10"/>
      <c r="E1618" s="10"/>
      <c r="F1618" s="10"/>
      <c r="G1618" s="10"/>
      <c r="H1618" s="10"/>
      <c r="I1618" s="10"/>
    </row>
    <row r="1619" spans="3:9" x14ac:dyDescent="0.25">
      <c r="C1619" s="10"/>
      <c r="D1619" s="10"/>
      <c r="E1619" s="10"/>
      <c r="F1619" s="10"/>
      <c r="G1619" s="10"/>
      <c r="H1619" s="10"/>
      <c r="I1619" s="10"/>
    </row>
    <row r="1620" spans="3:9" x14ac:dyDescent="0.25">
      <c r="C1620" s="10"/>
      <c r="D1620" s="10"/>
      <c r="E1620" s="10"/>
      <c r="F1620" s="10"/>
      <c r="G1620" s="10"/>
      <c r="H1620" s="10"/>
      <c r="I1620" s="10"/>
    </row>
    <row r="1621" spans="3:9" x14ac:dyDescent="0.25">
      <c r="C1621" s="10"/>
      <c r="D1621" s="10"/>
      <c r="E1621" s="10"/>
      <c r="F1621" s="10"/>
      <c r="G1621" s="10"/>
      <c r="H1621" s="10"/>
      <c r="I1621" s="10"/>
    </row>
    <row r="1622" spans="3:9" x14ac:dyDescent="0.25">
      <c r="C1622" s="10"/>
      <c r="D1622" s="10"/>
      <c r="E1622" s="10"/>
      <c r="F1622" s="10"/>
      <c r="G1622" s="10"/>
      <c r="H1622" s="10"/>
      <c r="I1622" s="10"/>
    </row>
    <row r="1623" spans="3:9" x14ac:dyDescent="0.25">
      <c r="C1623" s="10"/>
      <c r="D1623" s="10"/>
      <c r="E1623" s="10"/>
      <c r="F1623" s="10"/>
      <c r="G1623" s="10"/>
      <c r="H1623" s="10"/>
      <c r="I1623" s="10"/>
    </row>
    <row r="1624" spans="3:9" x14ac:dyDescent="0.25">
      <c r="C1624" s="10"/>
      <c r="D1624" s="10"/>
      <c r="E1624" s="10"/>
      <c r="F1624" s="10"/>
      <c r="G1624" s="10"/>
      <c r="H1624" s="10"/>
      <c r="I1624" s="10"/>
    </row>
    <row r="1625" spans="3:9" x14ac:dyDescent="0.25">
      <c r="C1625" s="10"/>
      <c r="D1625" s="10"/>
      <c r="E1625" s="10"/>
      <c r="F1625" s="10"/>
      <c r="G1625" s="10"/>
      <c r="H1625" s="10"/>
      <c r="I1625" s="10"/>
    </row>
    <row r="1626" spans="3:9" x14ac:dyDescent="0.25">
      <c r="C1626" s="10"/>
      <c r="D1626" s="10"/>
      <c r="E1626" s="10"/>
      <c r="F1626" s="10"/>
      <c r="G1626" s="10"/>
      <c r="H1626" s="10"/>
      <c r="I1626" s="10"/>
    </row>
    <row r="1627" spans="3:9" x14ac:dyDescent="0.25">
      <c r="C1627" s="10"/>
      <c r="D1627" s="10"/>
      <c r="E1627" s="10"/>
      <c r="F1627" s="10"/>
      <c r="G1627" s="10"/>
      <c r="H1627" s="10"/>
      <c r="I1627" s="10"/>
    </row>
    <row r="1628" spans="3:9" x14ac:dyDescent="0.25">
      <c r="C1628" s="10"/>
      <c r="D1628" s="10"/>
      <c r="E1628" s="10"/>
      <c r="F1628" s="10"/>
      <c r="G1628" s="10"/>
      <c r="H1628" s="10"/>
      <c r="I1628" s="10"/>
    </row>
    <row r="1629" spans="3:9" x14ac:dyDescent="0.25">
      <c r="C1629" s="10"/>
      <c r="D1629" s="10"/>
      <c r="E1629" s="10"/>
      <c r="F1629" s="10"/>
      <c r="G1629" s="10"/>
      <c r="H1629" s="10"/>
      <c r="I1629" s="10"/>
    </row>
    <row r="1630" spans="3:9" x14ac:dyDescent="0.25">
      <c r="C1630" s="10"/>
      <c r="D1630" s="10"/>
      <c r="E1630" s="10"/>
      <c r="F1630" s="10"/>
      <c r="G1630" s="10"/>
      <c r="H1630" s="10"/>
      <c r="I1630" s="10"/>
    </row>
    <row r="1631" spans="3:9" x14ac:dyDescent="0.25">
      <c r="C1631" s="10"/>
      <c r="D1631" s="10"/>
      <c r="E1631" s="10"/>
      <c r="F1631" s="10"/>
      <c r="G1631" s="10"/>
      <c r="H1631" s="10"/>
      <c r="I1631" s="10"/>
    </row>
    <row r="1632" spans="3:9" x14ac:dyDescent="0.25">
      <c r="C1632" s="10"/>
      <c r="D1632" s="10"/>
      <c r="E1632" s="10"/>
      <c r="F1632" s="10"/>
      <c r="G1632" s="10"/>
      <c r="H1632" s="10"/>
      <c r="I1632" s="10"/>
    </row>
    <row r="1633" spans="3:9" x14ac:dyDescent="0.25">
      <c r="C1633" s="10"/>
      <c r="D1633" s="10"/>
      <c r="E1633" s="10"/>
      <c r="F1633" s="10"/>
      <c r="G1633" s="10"/>
      <c r="H1633" s="10"/>
      <c r="I1633" s="10"/>
    </row>
    <row r="1634" spans="3:9" x14ac:dyDescent="0.25">
      <c r="C1634" s="10"/>
      <c r="D1634" s="10"/>
      <c r="E1634" s="10"/>
      <c r="F1634" s="10"/>
      <c r="G1634" s="10"/>
      <c r="H1634" s="10"/>
      <c r="I1634" s="10"/>
    </row>
    <row r="1635" spans="3:9" x14ac:dyDescent="0.25">
      <c r="C1635" s="10"/>
      <c r="D1635" s="10"/>
      <c r="E1635" s="10"/>
      <c r="F1635" s="10"/>
      <c r="G1635" s="10"/>
      <c r="H1635" s="10"/>
      <c r="I1635" s="10"/>
    </row>
    <row r="1636" spans="3:9" x14ac:dyDescent="0.25">
      <c r="C1636" s="10"/>
      <c r="D1636" s="10"/>
      <c r="E1636" s="10"/>
      <c r="F1636" s="10"/>
      <c r="G1636" s="10"/>
      <c r="H1636" s="10"/>
      <c r="I1636" s="10"/>
    </row>
    <row r="1637" spans="3:9" x14ac:dyDescent="0.25">
      <c r="C1637" s="10"/>
      <c r="D1637" s="10"/>
      <c r="E1637" s="10"/>
      <c r="F1637" s="10"/>
      <c r="G1637" s="10"/>
      <c r="H1637" s="10"/>
      <c r="I1637" s="10"/>
    </row>
    <row r="1638" spans="3:9" x14ac:dyDescent="0.25">
      <c r="C1638" s="10"/>
      <c r="D1638" s="10"/>
      <c r="E1638" s="10"/>
      <c r="F1638" s="10"/>
      <c r="G1638" s="10"/>
      <c r="H1638" s="10"/>
      <c r="I1638" s="10"/>
    </row>
    <row r="1639" spans="3:9" x14ac:dyDescent="0.25">
      <c r="C1639" s="10"/>
      <c r="D1639" s="10"/>
      <c r="E1639" s="10"/>
      <c r="F1639" s="10"/>
      <c r="G1639" s="10"/>
      <c r="H1639" s="10"/>
      <c r="I1639" s="10"/>
    </row>
    <row r="1640" spans="3:9" x14ac:dyDescent="0.25">
      <c r="C1640" s="10"/>
      <c r="D1640" s="10"/>
      <c r="E1640" s="10"/>
      <c r="F1640" s="10"/>
      <c r="G1640" s="10"/>
      <c r="H1640" s="10"/>
      <c r="I1640" s="10"/>
    </row>
    <row r="1641" spans="3:9" x14ac:dyDescent="0.25">
      <c r="C1641" s="10"/>
      <c r="D1641" s="10"/>
      <c r="E1641" s="10"/>
      <c r="F1641" s="10"/>
      <c r="G1641" s="10"/>
      <c r="H1641" s="10"/>
      <c r="I1641" s="10"/>
    </row>
    <row r="1642" spans="3:9" x14ac:dyDescent="0.25">
      <c r="C1642" s="10"/>
      <c r="D1642" s="10"/>
      <c r="E1642" s="10"/>
      <c r="F1642" s="10"/>
      <c r="G1642" s="10"/>
      <c r="H1642" s="10"/>
      <c r="I1642" s="10"/>
    </row>
    <row r="1643" spans="3:9" x14ac:dyDescent="0.25">
      <c r="C1643" s="10"/>
      <c r="D1643" s="10"/>
      <c r="E1643" s="10"/>
      <c r="F1643" s="10"/>
      <c r="G1643" s="10"/>
      <c r="H1643" s="10"/>
      <c r="I1643" s="10"/>
    </row>
    <row r="1644" spans="3:9" x14ac:dyDescent="0.25">
      <c r="C1644" s="10"/>
      <c r="D1644" s="10"/>
      <c r="E1644" s="10"/>
      <c r="F1644" s="10"/>
      <c r="G1644" s="10"/>
      <c r="H1644" s="10"/>
      <c r="I1644" s="10"/>
    </row>
    <row r="1645" spans="3:9" x14ac:dyDescent="0.25">
      <c r="C1645" s="10"/>
      <c r="D1645" s="10"/>
      <c r="E1645" s="10"/>
      <c r="F1645" s="10"/>
      <c r="G1645" s="10"/>
      <c r="H1645" s="10"/>
      <c r="I1645" s="10"/>
    </row>
    <row r="1646" spans="3:9" x14ac:dyDescent="0.25">
      <c r="C1646" s="10"/>
      <c r="D1646" s="10"/>
      <c r="E1646" s="10"/>
      <c r="F1646" s="10"/>
      <c r="G1646" s="10"/>
      <c r="H1646" s="10"/>
      <c r="I1646" s="10"/>
    </row>
    <row r="1647" spans="3:9" x14ac:dyDescent="0.25">
      <c r="C1647" s="10"/>
      <c r="D1647" s="10"/>
      <c r="E1647" s="10"/>
      <c r="F1647" s="10"/>
      <c r="G1647" s="10"/>
      <c r="H1647" s="10"/>
      <c r="I1647" s="10"/>
    </row>
    <row r="1648" spans="3:9" x14ac:dyDescent="0.25">
      <c r="C1648" s="10"/>
      <c r="D1648" s="10"/>
      <c r="E1648" s="10"/>
      <c r="F1648" s="10"/>
      <c r="G1648" s="10"/>
      <c r="H1648" s="10"/>
      <c r="I1648" s="10"/>
    </row>
    <row r="1649" spans="3:9" x14ac:dyDescent="0.25">
      <c r="C1649" s="10"/>
      <c r="D1649" s="10"/>
      <c r="E1649" s="10"/>
      <c r="F1649" s="10"/>
      <c r="G1649" s="10"/>
      <c r="H1649" s="10"/>
      <c r="I1649" s="10"/>
    </row>
    <row r="1650" spans="3:9" x14ac:dyDescent="0.25">
      <c r="C1650" s="10"/>
      <c r="D1650" s="10"/>
      <c r="E1650" s="10"/>
      <c r="F1650" s="10"/>
      <c r="G1650" s="10"/>
      <c r="H1650" s="10"/>
      <c r="I1650" s="10"/>
    </row>
    <row r="1651" spans="3:9" x14ac:dyDescent="0.25">
      <c r="C1651" s="10"/>
      <c r="D1651" s="10"/>
      <c r="E1651" s="10"/>
      <c r="F1651" s="10"/>
      <c r="G1651" s="10"/>
      <c r="H1651" s="10"/>
      <c r="I1651" s="10"/>
    </row>
    <row r="1652" spans="3:9" x14ac:dyDescent="0.25">
      <c r="C1652" s="10"/>
      <c r="D1652" s="10"/>
      <c r="E1652" s="10"/>
      <c r="F1652" s="10"/>
      <c r="G1652" s="10"/>
      <c r="H1652" s="10"/>
      <c r="I1652" s="10"/>
    </row>
    <row r="1653" spans="3:9" x14ac:dyDescent="0.25">
      <c r="C1653" s="10"/>
      <c r="D1653" s="10"/>
      <c r="E1653" s="10"/>
      <c r="F1653" s="10"/>
      <c r="G1653" s="10"/>
      <c r="H1653" s="10"/>
      <c r="I1653" s="10"/>
    </row>
    <row r="1654" spans="3:9" x14ac:dyDescent="0.25">
      <c r="C1654" s="10"/>
      <c r="D1654" s="10"/>
      <c r="E1654" s="10"/>
      <c r="F1654" s="10"/>
      <c r="G1654" s="10"/>
      <c r="H1654" s="10"/>
      <c r="I1654" s="10"/>
    </row>
    <row r="1655" spans="3:9" x14ac:dyDescent="0.25">
      <c r="C1655" s="10"/>
      <c r="D1655" s="10"/>
      <c r="E1655" s="10"/>
      <c r="F1655" s="10"/>
      <c r="G1655" s="10"/>
      <c r="H1655" s="10"/>
      <c r="I1655" s="10"/>
    </row>
    <row r="1656" spans="3:9" x14ac:dyDescent="0.25">
      <c r="C1656" s="10"/>
      <c r="D1656" s="10"/>
      <c r="E1656" s="10"/>
      <c r="F1656" s="10"/>
      <c r="G1656" s="10"/>
      <c r="H1656" s="10"/>
      <c r="I1656" s="10"/>
    </row>
    <row r="1657" spans="3:9" x14ac:dyDescent="0.25">
      <c r="C1657" s="10"/>
      <c r="D1657" s="10"/>
      <c r="E1657" s="10"/>
      <c r="F1657" s="10"/>
      <c r="G1657" s="10"/>
      <c r="H1657" s="10"/>
      <c r="I1657" s="10"/>
    </row>
    <row r="1658" spans="3:9" x14ac:dyDescent="0.25">
      <c r="C1658" s="10"/>
      <c r="D1658" s="10"/>
      <c r="E1658" s="10"/>
      <c r="F1658" s="10"/>
      <c r="G1658" s="10"/>
      <c r="H1658" s="10"/>
      <c r="I1658" s="10"/>
    </row>
    <row r="1659" spans="3:9" x14ac:dyDescent="0.25">
      <c r="C1659" s="10"/>
      <c r="D1659" s="10"/>
      <c r="E1659" s="10"/>
      <c r="F1659" s="10"/>
      <c r="G1659" s="10"/>
      <c r="H1659" s="10"/>
      <c r="I1659" s="10"/>
    </row>
    <row r="1660" spans="3:9" x14ac:dyDescent="0.25">
      <c r="C1660" s="10"/>
      <c r="D1660" s="10"/>
      <c r="E1660" s="10"/>
      <c r="F1660" s="10"/>
      <c r="G1660" s="10"/>
      <c r="H1660" s="10"/>
      <c r="I1660" s="10"/>
    </row>
    <row r="1661" spans="3:9" x14ac:dyDescent="0.25">
      <c r="C1661" s="10"/>
      <c r="D1661" s="10"/>
      <c r="E1661" s="10"/>
      <c r="F1661" s="10"/>
      <c r="G1661" s="10"/>
      <c r="H1661" s="10"/>
      <c r="I1661" s="10"/>
    </row>
    <row r="1662" spans="3:9" x14ac:dyDescent="0.25">
      <c r="C1662" s="10"/>
      <c r="D1662" s="10"/>
      <c r="E1662" s="10"/>
      <c r="F1662" s="10"/>
      <c r="G1662" s="10"/>
      <c r="H1662" s="10"/>
      <c r="I1662" s="10"/>
    </row>
    <row r="1663" spans="3:9" x14ac:dyDescent="0.25">
      <c r="C1663" s="10"/>
      <c r="D1663" s="10"/>
      <c r="E1663" s="10"/>
      <c r="F1663" s="10"/>
      <c r="G1663" s="10"/>
      <c r="H1663" s="10"/>
      <c r="I1663" s="10"/>
    </row>
    <row r="1664" spans="3:9" x14ac:dyDescent="0.25">
      <c r="C1664" s="10"/>
      <c r="D1664" s="10"/>
      <c r="E1664" s="10"/>
      <c r="F1664" s="10"/>
      <c r="G1664" s="10"/>
      <c r="H1664" s="10"/>
      <c r="I1664" s="10"/>
    </row>
    <row r="1665" spans="3:9" x14ac:dyDescent="0.25">
      <c r="C1665" s="10"/>
      <c r="D1665" s="10"/>
      <c r="E1665" s="10"/>
      <c r="F1665" s="10"/>
      <c r="G1665" s="10"/>
      <c r="H1665" s="10"/>
      <c r="I1665" s="10"/>
    </row>
    <row r="1666" spans="3:9" x14ac:dyDescent="0.25">
      <c r="C1666" s="10"/>
      <c r="D1666" s="10"/>
      <c r="E1666" s="10"/>
      <c r="F1666" s="10"/>
      <c r="G1666" s="10"/>
      <c r="H1666" s="10"/>
      <c r="I1666" s="10"/>
    </row>
    <row r="1667" spans="3:9" x14ac:dyDescent="0.25">
      <c r="C1667" s="10"/>
      <c r="D1667" s="10"/>
      <c r="E1667" s="10"/>
      <c r="F1667" s="10"/>
      <c r="G1667" s="10"/>
      <c r="H1667" s="10"/>
      <c r="I1667" s="10"/>
    </row>
    <row r="1668" spans="3:9" x14ac:dyDescent="0.25">
      <c r="C1668" s="10"/>
      <c r="D1668" s="10"/>
      <c r="E1668" s="10"/>
      <c r="F1668" s="10"/>
      <c r="G1668" s="10"/>
      <c r="H1668" s="10"/>
      <c r="I1668" s="10"/>
    </row>
    <row r="1669" spans="3:9" x14ac:dyDescent="0.25">
      <c r="C1669" s="10"/>
      <c r="D1669" s="10"/>
      <c r="E1669" s="10"/>
      <c r="F1669" s="10"/>
      <c r="G1669" s="10"/>
      <c r="H1669" s="10"/>
      <c r="I1669" s="10"/>
    </row>
    <row r="1670" spans="3:9" x14ac:dyDescent="0.25">
      <c r="C1670" s="10"/>
      <c r="D1670" s="10"/>
      <c r="E1670" s="10"/>
      <c r="F1670" s="10"/>
      <c r="G1670" s="10"/>
      <c r="H1670" s="10"/>
      <c r="I1670" s="10"/>
    </row>
    <row r="1671" spans="3:9" x14ac:dyDescent="0.25">
      <c r="C1671" s="10"/>
      <c r="D1671" s="10"/>
      <c r="E1671" s="10"/>
      <c r="F1671" s="10"/>
      <c r="G1671" s="10"/>
      <c r="H1671" s="10"/>
      <c r="I1671" s="10"/>
    </row>
    <row r="1672" spans="3:9" x14ac:dyDescent="0.25">
      <c r="C1672" s="10"/>
      <c r="D1672" s="10"/>
      <c r="E1672" s="10"/>
      <c r="F1672" s="10"/>
      <c r="G1672" s="10"/>
      <c r="H1672" s="10"/>
      <c r="I1672" s="10"/>
    </row>
    <row r="1673" spans="3:9" x14ac:dyDescent="0.25">
      <c r="C1673" s="10"/>
      <c r="D1673" s="10"/>
      <c r="E1673" s="10"/>
      <c r="F1673" s="10"/>
      <c r="G1673" s="10"/>
      <c r="H1673" s="10"/>
      <c r="I1673" s="10"/>
    </row>
    <row r="1674" spans="3:9" x14ac:dyDescent="0.25">
      <c r="C1674" s="10"/>
      <c r="D1674" s="10"/>
      <c r="E1674" s="10"/>
      <c r="F1674" s="10"/>
      <c r="G1674" s="10"/>
      <c r="H1674" s="10"/>
      <c r="I1674" s="10"/>
    </row>
    <row r="1675" spans="3:9" x14ac:dyDescent="0.25">
      <c r="C1675" s="10"/>
      <c r="D1675" s="10"/>
      <c r="E1675" s="10"/>
      <c r="F1675" s="10"/>
      <c r="G1675" s="10"/>
      <c r="H1675" s="10"/>
      <c r="I1675" s="10"/>
    </row>
    <row r="1676" spans="3:9" x14ac:dyDescent="0.25">
      <c r="C1676" s="10"/>
      <c r="D1676" s="10"/>
      <c r="E1676" s="10"/>
      <c r="F1676" s="10"/>
      <c r="G1676" s="10"/>
      <c r="H1676" s="10"/>
      <c r="I1676" s="10"/>
    </row>
    <row r="1677" spans="3:9" x14ac:dyDescent="0.25">
      <c r="C1677" s="10"/>
      <c r="D1677" s="10"/>
      <c r="E1677" s="10"/>
      <c r="F1677" s="10"/>
      <c r="G1677" s="10"/>
      <c r="H1677" s="10"/>
      <c r="I1677" s="10"/>
    </row>
    <row r="1678" spans="3:9" x14ac:dyDescent="0.25">
      <c r="C1678" s="10"/>
      <c r="D1678" s="10"/>
      <c r="E1678" s="10"/>
      <c r="F1678" s="10"/>
      <c r="G1678" s="10"/>
      <c r="H1678" s="10"/>
      <c r="I1678" s="10"/>
    </row>
    <row r="1679" spans="3:9" x14ac:dyDescent="0.25">
      <c r="C1679" s="10"/>
      <c r="D1679" s="10"/>
      <c r="E1679" s="10"/>
      <c r="F1679" s="10"/>
      <c r="G1679" s="10"/>
      <c r="H1679" s="10"/>
      <c r="I1679" s="10"/>
    </row>
    <row r="1680" spans="3:9" x14ac:dyDescent="0.25">
      <c r="C1680" s="10"/>
      <c r="D1680" s="10"/>
      <c r="E1680" s="10"/>
      <c r="F1680" s="10"/>
      <c r="G1680" s="10"/>
      <c r="H1680" s="10"/>
      <c r="I1680" s="10"/>
    </row>
    <row r="1681" spans="3:9" x14ac:dyDescent="0.25">
      <c r="C1681" s="10"/>
      <c r="D1681" s="10"/>
      <c r="E1681" s="10"/>
      <c r="F1681" s="10"/>
      <c r="G1681" s="10"/>
      <c r="H1681" s="10"/>
      <c r="I1681" s="10"/>
    </row>
    <row r="1682" spans="3:9" x14ac:dyDescent="0.25">
      <c r="C1682" s="10"/>
      <c r="D1682" s="10"/>
      <c r="E1682" s="10"/>
      <c r="F1682" s="10"/>
      <c r="G1682" s="10"/>
      <c r="H1682" s="10"/>
      <c r="I1682" s="10"/>
    </row>
    <row r="1683" spans="3:9" x14ac:dyDescent="0.25">
      <c r="C1683" s="10"/>
      <c r="D1683" s="10"/>
      <c r="E1683" s="10"/>
      <c r="F1683" s="10"/>
      <c r="G1683" s="10"/>
      <c r="H1683" s="10"/>
      <c r="I1683" s="10"/>
    </row>
    <row r="1684" spans="3:9" x14ac:dyDescent="0.25">
      <c r="C1684" s="10"/>
      <c r="D1684" s="10"/>
      <c r="E1684" s="10"/>
      <c r="F1684" s="10"/>
      <c r="G1684" s="10"/>
      <c r="H1684" s="10"/>
      <c r="I1684" s="10"/>
    </row>
    <row r="1685" spans="3:9" x14ac:dyDescent="0.25">
      <c r="C1685" s="10"/>
      <c r="D1685" s="10"/>
      <c r="E1685" s="10"/>
      <c r="F1685" s="10"/>
      <c r="G1685" s="10"/>
      <c r="H1685" s="10"/>
      <c r="I1685" s="10"/>
    </row>
    <row r="1686" spans="3:9" x14ac:dyDescent="0.25">
      <c r="C1686" s="10"/>
      <c r="D1686" s="10"/>
      <c r="E1686" s="10"/>
      <c r="F1686" s="10"/>
      <c r="G1686" s="10"/>
      <c r="H1686" s="10"/>
      <c r="I1686" s="10"/>
    </row>
    <row r="1687" spans="3:9" x14ac:dyDescent="0.25">
      <c r="C1687" s="10"/>
      <c r="D1687" s="10"/>
      <c r="E1687" s="10"/>
      <c r="F1687" s="10"/>
      <c r="G1687" s="10"/>
      <c r="H1687" s="10"/>
      <c r="I1687" s="10"/>
    </row>
    <row r="1688" spans="3:9" x14ac:dyDescent="0.25">
      <c r="C1688" s="10"/>
      <c r="D1688" s="10"/>
      <c r="E1688" s="10"/>
      <c r="F1688" s="10"/>
      <c r="G1688" s="10"/>
      <c r="H1688" s="10"/>
      <c r="I1688" s="10"/>
    </row>
    <row r="1689" spans="3:9" x14ac:dyDescent="0.25">
      <c r="C1689" s="10"/>
      <c r="D1689" s="10"/>
      <c r="E1689" s="10"/>
      <c r="F1689" s="10"/>
      <c r="G1689" s="10"/>
      <c r="H1689" s="10"/>
      <c r="I1689" s="10"/>
    </row>
    <row r="1690" spans="3:9" x14ac:dyDescent="0.25">
      <c r="C1690" s="10"/>
      <c r="D1690" s="10"/>
      <c r="E1690" s="10"/>
      <c r="F1690" s="10"/>
      <c r="G1690" s="10"/>
      <c r="H1690" s="10"/>
      <c r="I1690" s="10"/>
    </row>
    <row r="1691" spans="3:9" x14ac:dyDescent="0.25">
      <c r="C1691" s="10"/>
      <c r="D1691" s="10"/>
      <c r="E1691" s="10"/>
      <c r="F1691" s="10"/>
      <c r="G1691" s="10"/>
      <c r="H1691" s="10"/>
      <c r="I1691" s="10"/>
    </row>
    <row r="1692" spans="3:9" x14ac:dyDescent="0.25">
      <c r="C1692" s="10"/>
      <c r="D1692" s="10"/>
      <c r="E1692" s="10"/>
      <c r="F1692" s="10"/>
      <c r="G1692" s="10"/>
      <c r="H1692" s="10"/>
      <c r="I1692" s="10"/>
    </row>
    <row r="1693" spans="3:9" x14ac:dyDescent="0.25">
      <c r="C1693" s="10"/>
      <c r="D1693" s="10"/>
      <c r="E1693" s="10"/>
      <c r="F1693" s="10"/>
      <c r="G1693" s="10"/>
      <c r="H1693" s="10"/>
      <c r="I1693" s="10"/>
    </row>
    <row r="1694" spans="3:9" x14ac:dyDescent="0.25">
      <c r="C1694" s="10"/>
      <c r="D1694" s="10"/>
      <c r="E1694" s="10"/>
      <c r="F1694" s="10"/>
      <c r="G1694" s="10"/>
      <c r="H1694" s="10"/>
      <c r="I1694" s="10"/>
    </row>
    <row r="1695" spans="3:9" x14ac:dyDescent="0.25">
      <c r="C1695" s="10"/>
      <c r="D1695" s="10"/>
      <c r="E1695" s="10"/>
      <c r="F1695" s="10"/>
      <c r="G1695" s="10"/>
      <c r="H1695" s="10"/>
      <c r="I1695" s="10"/>
    </row>
    <row r="1696" spans="3:9" x14ac:dyDescent="0.25">
      <c r="C1696" s="10"/>
      <c r="D1696" s="10"/>
      <c r="E1696" s="10"/>
      <c r="F1696" s="10"/>
      <c r="G1696" s="10"/>
      <c r="H1696" s="10"/>
      <c r="I1696" s="10"/>
    </row>
    <row r="1697" spans="3:9" x14ac:dyDescent="0.25">
      <c r="C1697" s="10"/>
      <c r="D1697" s="10"/>
      <c r="E1697" s="10"/>
      <c r="F1697" s="10"/>
      <c r="G1697" s="10"/>
      <c r="H1697" s="10"/>
      <c r="I1697" s="10"/>
    </row>
    <row r="1698" spans="3:9" x14ac:dyDescent="0.25">
      <c r="C1698" s="10"/>
      <c r="D1698" s="10"/>
      <c r="E1698" s="10"/>
      <c r="F1698" s="10"/>
      <c r="G1698" s="10"/>
      <c r="H1698" s="10"/>
      <c r="I1698" s="10"/>
    </row>
    <row r="1699" spans="3:9" x14ac:dyDescent="0.25">
      <c r="C1699" s="10"/>
      <c r="D1699" s="10"/>
      <c r="E1699" s="10"/>
      <c r="F1699" s="10"/>
      <c r="G1699" s="10"/>
      <c r="H1699" s="10"/>
      <c r="I1699" s="10"/>
    </row>
    <row r="1700" spans="3:9" x14ac:dyDescent="0.25">
      <c r="C1700" s="10"/>
      <c r="D1700" s="10"/>
      <c r="E1700" s="10"/>
      <c r="F1700" s="10"/>
      <c r="G1700" s="10"/>
      <c r="H1700" s="10"/>
      <c r="I1700" s="10"/>
    </row>
    <row r="1701" spans="3:9" x14ac:dyDescent="0.25">
      <c r="C1701" s="10"/>
      <c r="D1701" s="10"/>
      <c r="E1701" s="10"/>
      <c r="F1701" s="10"/>
      <c r="G1701" s="10"/>
      <c r="H1701" s="10"/>
      <c r="I1701" s="10"/>
    </row>
    <row r="1702" spans="3:9" x14ac:dyDescent="0.25">
      <c r="C1702" s="10"/>
      <c r="D1702" s="10"/>
      <c r="E1702" s="10"/>
      <c r="F1702" s="10"/>
      <c r="G1702" s="10"/>
      <c r="H1702" s="10"/>
      <c r="I1702" s="10"/>
    </row>
    <row r="1703" spans="3:9" x14ac:dyDescent="0.25">
      <c r="C1703" s="10"/>
      <c r="D1703" s="10"/>
      <c r="E1703" s="10"/>
      <c r="F1703" s="10"/>
      <c r="G1703" s="10"/>
      <c r="H1703" s="10"/>
      <c r="I1703" s="10"/>
    </row>
    <row r="1704" spans="3:9" x14ac:dyDescent="0.25">
      <c r="C1704" s="10"/>
      <c r="D1704" s="10"/>
      <c r="E1704" s="10"/>
      <c r="F1704" s="10"/>
      <c r="G1704" s="10"/>
      <c r="H1704" s="10"/>
      <c r="I1704" s="10"/>
    </row>
    <row r="1705" spans="3:9" x14ac:dyDescent="0.25">
      <c r="C1705" s="10"/>
      <c r="D1705" s="10"/>
      <c r="E1705" s="10"/>
      <c r="F1705" s="10"/>
      <c r="G1705" s="10"/>
      <c r="H1705" s="10"/>
      <c r="I1705" s="10"/>
    </row>
    <row r="1706" spans="3:9" x14ac:dyDescent="0.25">
      <c r="C1706" s="10"/>
      <c r="D1706" s="10"/>
      <c r="E1706" s="10"/>
      <c r="F1706" s="10"/>
      <c r="G1706" s="10"/>
      <c r="H1706" s="10"/>
      <c r="I1706" s="10"/>
    </row>
    <row r="1707" spans="3:9" x14ac:dyDescent="0.25">
      <c r="C1707" s="10"/>
      <c r="D1707" s="10"/>
      <c r="E1707" s="10"/>
      <c r="F1707" s="10"/>
      <c r="G1707" s="10"/>
      <c r="H1707" s="10"/>
      <c r="I1707" s="10"/>
    </row>
    <row r="1708" spans="3:9" x14ac:dyDescent="0.25">
      <c r="C1708" s="10"/>
      <c r="D1708" s="10"/>
      <c r="E1708" s="10"/>
      <c r="F1708" s="10"/>
      <c r="G1708" s="10"/>
      <c r="H1708" s="10"/>
      <c r="I1708" s="10"/>
    </row>
    <row r="1709" spans="3:9" x14ac:dyDescent="0.25">
      <c r="C1709" s="10"/>
      <c r="D1709" s="10"/>
      <c r="E1709" s="10"/>
      <c r="F1709" s="10"/>
      <c r="G1709" s="10"/>
      <c r="H1709" s="10"/>
      <c r="I1709" s="10"/>
    </row>
    <row r="1710" spans="3:9" x14ac:dyDescent="0.25">
      <c r="C1710" s="10"/>
      <c r="D1710" s="10"/>
      <c r="E1710" s="10"/>
      <c r="F1710" s="10"/>
      <c r="G1710" s="10"/>
      <c r="H1710" s="10"/>
      <c r="I1710" s="10"/>
    </row>
    <row r="1711" spans="3:9" x14ac:dyDescent="0.25">
      <c r="C1711" s="10"/>
      <c r="D1711" s="10"/>
      <c r="E1711" s="10"/>
      <c r="F1711" s="10"/>
      <c r="G1711" s="10"/>
      <c r="H1711" s="10"/>
      <c r="I1711" s="10"/>
    </row>
    <row r="1712" spans="3:9" x14ac:dyDescent="0.25">
      <c r="C1712" s="10"/>
      <c r="D1712" s="10"/>
      <c r="E1712" s="10"/>
      <c r="F1712" s="10"/>
      <c r="G1712" s="10"/>
      <c r="H1712" s="10"/>
      <c r="I1712" s="10"/>
    </row>
    <row r="1713" spans="3:9" x14ac:dyDescent="0.25">
      <c r="C1713" s="10"/>
      <c r="D1713" s="10"/>
      <c r="E1713" s="10"/>
      <c r="F1713" s="10"/>
      <c r="G1713" s="10"/>
      <c r="H1713" s="10"/>
      <c r="I1713" s="10"/>
    </row>
    <row r="1714" spans="3:9" x14ac:dyDescent="0.25">
      <c r="C1714" s="10"/>
      <c r="D1714" s="10"/>
      <c r="E1714" s="10"/>
      <c r="F1714" s="10"/>
      <c r="G1714" s="10"/>
      <c r="H1714" s="10"/>
      <c r="I1714" s="10"/>
    </row>
    <row r="1715" spans="3:9" x14ac:dyDescent="0.25">
      <c r="C1715" s="10"/>
      <c r="D1715" s="10"/>
      <c r="E1715" s="10"/>
      <c r="F1715" s="10"/>
      <c r="G1715" s="10"/>
      <c r="H1715" s="10"/>
      <c r="I1715" s="10"/>
    </row>
    <row r="1716" spans="3:9" x14ac:dyDescent="0.25">
      <c r="C1716" s="10"/>
      <c r="D1716" s="10"/>
      <c r="E1716" s="10"/>
      <c r="F1716" s="10"/>
      <c r="G1716" s="10"/>
      <c r="H1716" s="10"/>
      <c r="I1716" s="10"/>
    </row>
    <row r="1717" spans="3:9" x14ac:dyDescent="0.25">
      <c r="C1717" s="10"/>
      <c r="D1717" s="10"/>
      <c r="E1717" s="10"/>
      <c r="F1717" s="10"/>
      <c r="G1717" s="10"/>
      <c r="H1717" s="10"/>
      <c r="I1717" s="10"/>
    </row>
    <row r="1718" spans="3:9" x14ac:dyDescent="0.25">
      <c r="C1718" s="10"/>
      <c r="D1718" s="10"/>
      <c r="E1718" s="10"/>
      <c r="F1718" s="10"/>
      <c r="G1718" s="10"/>
      <c r="H1718" s="10"/>
      <c r="I1718" s="10"/>
    </row>
    <row r="1719" spans="3:9" x14ac:dyDescent="0.25">
      <c r="C1719" s="10"/>
      <c r="D1719" s="10"/>
      <c r="E1719" s="10"/>
      <c r="F1719" s="10"/>
      <c r="G1719" s="10"/>
      <c r="H1719" s="10"/>
      <c r="I1719" s="10"/>
    </row>
    <row r="1720" spans="3:9" x14ac:dyDescent="0.25">
      <c r="C1720" s="10"/>
      <c r="D1720" s="10"/>
      <c r="E1720" s="10"/>
      <c r="F1720" s="10"/>
      <c r="G1720" s="10"/>
      <c r="H1720" s="10"/>
      <c r="I1720" s="10"/>
    </row>
    <row r="1721" spans="3:9" x14ac:dyDescent="0.25">
      <c r="C1721" s="10"/>
      <c r="D1721" s="10"/>
      <c r="E1721" s="10"/>
      <c r="F1721" s="10"/>
      <c r="G1721" s="10"/>
      <c r="H1721" s="10"/>
      <c r="I1721" s="10"/>
    </row>
    <row r="1722" spans="3:9" x14ac:dyDescent="0.25">
      <c r="C1722" s="10"/>
      <c r="D1722" s="10"/>
      <c r="E1722" s="10"/>
      <c r="F1722" s="10"/>
      <c r="G1722" s="10"/>
      <c r="H1722" s="10"/>
      <c r="I1722" s="10"/>
    </row>
    <row r="1723" spans="3:9" x14ac:dyDescent="0.25">
      <c r="C1723" s="10"/>
      <c r="D1723" s="10"/>
      <c r="E1723" s="10"/>
      <c r="F1723" s="10"/>
      <c r="G1723" s="10"/>
      <c r="H1723" s="10"/>
      <c r="I1723" s="10"/>
    </row>
    <row r="1724" spans="3:9" x14ac:dyDescent="0.25">
      <c r="C1724" s="10"/>
      <c r="D1724" s="10"/>
      <c r="E1724" s="10"/>
      <c r="F1724" s="10"/>
      <c r="G1724" s="10"/>
      <c r="H1724" s="10"/>
      <c r="I1724" s="10"/>
    </row>
    <row r="1725" spans="3:9" x14ac:dyDescent="0.25">
      <c r="C1725" s="10"/>
      <c r="D1725" s="10"/>
      <c r="E1725" s="10"/>
      <c r="F1725" s="10"/>
      <c r="G1725" s="10"/>
      <c r="H1725" s="10"/>
      <c r="I1725" s="10"/>
    </row>
    <row r="1726" spans="3:9" x14ac:dyDescent="0.25">
      <c r="C1726" s="10"/>
      <c r="D1726" s="10"/>
      <c r="E1726" s="10"/>
      <c r="F1726" s="10"/>
      <c r="G1726" s="10"/>
      <c r="H1726" s="10"/>
      <c r="I1726" s="10"/>
    </row>
    <row r="1727" spans="3:9" x14ac:dyDescent="0.25">
      <c r="C1727" s="10"/>
      <c r="D1727" s="10"/>
      <c r="E1727" s="10"/>
      <c r="F1727" s="10"/>
      <c r="G1727" s="10"/>
      <c r="H1727" s="10"/>
      <c r="I1727" s="10"/>
    </row>
    <row r="1728" spans="3:9" x14ac:dyDescent="0.25">
      <c r="C1728" s="10"/>
      <c r="D1728" s="10"/>
      <c r="E1728" s="10"/>
      <c r="F1728" s="10"/>
      <c r="G1728" s="10"/>
      <c r="H1728" s="10"/>
      <c r="I1728" s="10"/>
    </row>
    <row r="1729" spans="3:9" x14ac:dyDescent="0.25">
      <c r="C1729" s="10"/>
      <c r="D1729" s="10"/>
      <c r="E1729" s="10"/>
      <c r="F1729" s="10"/>
      <c r="G1729" s="10"/>
      <c r="H1729" s="10"/>
      <c r="I1729" s="10"/>
    </row>
    <row r="1730" spans="3:9" x14ac:dyDescent="0.25">
      <c r="C1730" s="10"/>
      <c r="D1730" s="10"/>
      <c r="E1730" s="10"/>
      <c r="F1730" s="10"/>
      <c r="G1730" s="10"/>
      <c r="H1730" s="10"/>
      <c r="I1730" s="10"/>
    </row>
    <row r="1731" spans="3:9" x14ac:dyDescent="0.25">
      <c r="C1731" s="10"/>
      <c r="D1731" s="10"/>
      <c r="E1731" s="10"/>
      <c r="F1731" s="10"/>
      <c r="G1731" s="10"/>
      <c r="H1731" s="10"/>
      <c r="I1731" s="10"/>
    </row>
    <row r="1732" spans="3:9" x14ac:dyDescent="0.25">
      <c r="C1732" s="10"/>
      <c r="D1732" s="10"/>
      <c r="E1732" s="10"/>
      <c r="F1732" s="10"/>
      <c r="G1732" s="10"/>
      <c r="H1732" s="10"/>
      <c r="I1732" s="10"/>
    </row>
    <row r="1733" spans="3:9" x14ac:dyDescent="0.25">
      <c r="C1733" s="10"/>
      <c r="D1733" s="10"/>
      <c r="E1733" s="10"/>
      <c r="F1733" s="10"/>
      <c r="G1733" s="10"/>
      <c r="H1733" s="10"/>
      <c r="I1733" s="10"/>
    </row>
    <row r="1734" spans="3:9" x14ac:dyDescent="0.25">
      <c r="C1734" s="10"/>
      <c r="D1734" s="10"/>
      <c r="E1734" s="10"/>
      <c r="F1734" s="10"/>
      <c r="G1734" s="10"/>
      <c r="H1734" s="10"/>
      <c r="I1734" s="10"/>
    </row>
    <row r="1735" spans="3:9" x14ac:dyDescent="0.25">
      <c r="C1735" s="10"/>
      <c r="D1735" s="10"/>
      <c r="E1735" s="10"/>
      <c r="F1735" s="10"/>
      <c r="G1735" s="10"/>
      <c r="H1735" s="10"/>
      <c r="I1735" s="10"/>
    </row>
    <row r="1736" spans="3:9" x14ac:dyDescent="0.25">
      <c r="C1736" s="10"/>
      <c r="D1736" s="10"/>
      <c r="E1736" s="10"/>
      <c r="F1736" s="10"/>
      <c r="G1736" s="10"/>
      <c r="H1736" s="10"/>
      <c r="I1736" s="10"/>
    </row>
    <row r="1737" spans="3:9" x14ac:dyDescent="0.25">
      <c r="C1737" s="10"/>
      <c r="D1737" s="10"/>
      <c r="E1737" s="10"/>
      <c r="F1737" s="10"/>
      <c r="G1737" s="10"/>
      <c r="H1737" s="10"/>
      <c r="I1737" s="10"/>
    </row>
    <row r="1738" spans="3:9" x14ac:dyDescent="0.25">
      <c r="C1738" s="10"/>
      <c r="D1738" s="10"/>
      <c r="E1738" s="10"/>
      <c r="F1738" s="10"/>
      <c r="G1738" s="10"/>
      <c r="H1738" s="10"/>
      <c r="I1738" s="10"/>
    </row>
    <row r="1739" spans="3:9" x14ac:dyDescent="0.25">
      <c r="C1739" s="10"/>
      <c r="D1739" s="10"/>
      <c r="E1739" s="10"/>
      <c r="F1739" s="10"/>
      <c r="G1739" s="10"/>
      <c r="H1739" s="10"/>
      <c r="I1739" s="10"/>
    </row>
    <row r="1740" spans="3:9" x14ac:dyDescent="0.25">
      <c r="C1740" s="10"/>
      <c r="D1740" s="10"/>
      <c r="E1740" s="10"/>
      <c r="F1740" s="10"/>
      <c r="G1740" s="10"/>
      <c r="H1740" s="10"/>
      <c r="I1740" s="10"/>
    </row>
    <row r="1741" spans="3:9" x14ac:dyDescent="0.25">
      <c r="C1741" s="10"/>
      <c r="D1741" s="10"/>
      <c r="E1741" s="10"/>
      <c r="F1741" s="10"/>
      <c r="G1741" s="10"/>
      <c r="H1741" s="10"/>
      <c r="I1741" s="10"/>
    </row>
    <row r="1742" spans="3:9" x14ac:dyDescent="0.25">
      <c r="C1742" s="10"/>
      <c r="D1742" s="10"/>
      <c r="E1742" s="10"/>
      <c r="F1742" s="10"/>
      <c r="G1742" s="10"/>
      <c r="H1742" s="10"/>
      <c r="I1742" s="10"/>
    </row>
    <row r="1743" spans="3:9" x14ac:dyDescent="0.25">
      <c r="C1743" s="10"/>
      <c r="D1743" s="10"/>
      <c r="E1743" s="10"/>
      <c r="F1743" s="10"/>
      <c r="G1743" s="10"/>
      <c r="H1743" s="10"/>
      <c r="I1743" s="10"/>
    </row>
    <row r="1744" spans="3:9" x14ac:dyDescent="0.25">
      <c r="C1744" s="10"/>
      <c r="D1744" s="10"/>
      <c r="E1744" s="10"/>
      <c r="F1744" s="10"/>
      <c r="G1744" s="10"/>
      <c r="H1744" s="10"/>
      <c r="I1744" s="10"/>
    </row>
    <row r="1745" spans="3:9" x14ac:dyDescent="0.25">
      <c r="C1745" s="10"/>
      <c r="D1745" s="10"/>
      <c r="E1745" s="10"/>
      <c r="F1745" s="10"/>
      <c r="G1745" s="10"/>
      <c r="H1745" s="10"/>
      <c r="I1745" s="10"/>
    </row>
    <row r="1746" spans="3:9" x14ac:dyDescent="0.25">
      <c r="C1746" s="10"/>
      <c r="D1746" s="10"/>
      <c r="E1746" s="10"/>
      <c r="F1746" s="10"/>
      <c r="G1746" s="10"/>
      <c r="H1746" s="10"/>
      <c r="I1746" s="10"/>
    </row>
    <row r="1747" spans="3:9" x14ac:dyDescent="0.25">
      <c r="C1747" s="10"/>
      <c r="D1747" s="10"/>
      <c r="E1747" s="10"/>
      <c r="F1747" s="10"/>
      <c r="G1747" s="10"/>
      <c r="H1747" s="10"/>
      <c r="I1747" s="10"/>
    </row>
    <row r="1748" spans="3:9" x14ac:dyDescent="0.25">
      <c r="C1748" s="10"/>
      <c r="D1748" s="10"/>
      <c r="E1748" s="10"/>
      <c r="F1748" s="10"/>
      <c r="G1748" s="10"/>
      <c r="H1748" s="10"/>
      <c r="I1748" s="10"/>
    </row>
    <row r="1749" spans="3:9" x14ac:dyDescent="0.25">
      <c r="C1749" s="10"/>
      <c r="D1749" s="10"/>
      <c r="E1749" s="10"/>
      <c r="F1749" s="10"/>
      <c r="G1749" s="10"/>
      <c r="H1749" s="10"/>
      <c r="I1749" s="10"/>
    </row>
    <row r="1750" spans="3:9" x14ac:dyDescent="0.25">
      <c r="C1750" s="10"/>
      <c r="D1750" s="10"/>
      <c r="E1750" s="10"/>
      <c r="F1750" s="10"/>
      <c r="G1750" s="10"/>
      <c r="H1750" s="10"/>
      <c r="I1750" s="10"/>
    </row>
    <row r="1751" spans="3:9" x14ac:dyDescent="0.25">
      <c r="C1751" s="10"/>
      <c r="D1751" s="10"/>
      <c r="E1751" s="10"/>
      <c r="F1751" s="10"/>
      <c r="G1751" s="10"/>
      <c r="H1751" s="10"/>
      <c r="I1751" s="10"/>
    </row>
    <row r="1752" spans="3:9" x14ac:dyDescent="0.25">
      <c r="C1752" s="10"/>
      <c r="D1752" s="10"/>
      <c r="E1752" s="10"/>
      <c r="F1752" s="10"/>
      <c r="G1752" s="10"/>
      <c r="H1752" s="10"/>
      <c r="I1752" s="10"/>
    </row>
    <row r="1753" spans="3:9" x14ac:dyDescent="0.25">
      <c r="C1753" s="10"/>
      <c r="D1753" s="10"/>
      <c r="E1753" s="10"/>
      <c r="F1753" s="10"/>
      <c r="G1753" s="10"/>
      <c r="H1753" s="10"/>
      <c r="I1753" s="10"/>
    </row>
    <row r="1754" spans="3:9" x14ac:dyDescent="0.25">
      <c r="C1754" s="10"/>
      <c r="D1754" s="10"/>
      <c r="E1754" s="10"/>
      <c r="F1754" s="10"/>
      <c r="G1754" s="10"/>
      <c r="H1754" s="10"/>
      <c r="I1754" s="10"/>
    </row>
    <row r="1755" spans="3:9" x14ac:dyDescent="0.25">
      <c r="C1755" s="10"/>
      <c r="D1755" s="10"/>
      <c r="E1755" s="10"/>
      <c r="F1755" s="10"/>
      <c r="G1755" s="10"/>
      <c r="H1755" s="10"/>
      <c r="I1755" s="10"/>
    </row>
    <row r="1756" spans="3:9" x14ac:dyDescent="0.25">
      <c r="C1756" s="10"/>
      <c r="D1756" s="10"/>
      <c r="E1756" s="10"/>
      <c r="F1756" s="10"/>
      <c r="G1756" s="10"/>
      <c r="H1756" s="10"/>
      <c r="I1756" s="10"/>
    </row>
    <row r="1757" spans="3:9" x14ac:dyDescent="0.25">
      <c r="C1757" s="10"/>
      <c r="D1757" s="10"/>
      <c r="E1757" s="10"/>
      <c r="F1757" s="10"/>
      <c r="G1757" s="10"/>
      <c r="H1757" s="10"/>
      <c r="I1757" s="10"/>
    </row>
    <row r="1758" spans="3:9" x14ac:dyDescent="0.25">
      <c r="C1758" s="10"/>
      <c r="D1758" s="10"/>
      <c r="E1758" s="10"/>
      <c r="F1758" s="10"/>
      <c r="G1758" s="10"/>
      <c r="H1758" s="10"/>
      <c r="I1758" s="10"/>
    </row>
    <row r="1759" spans="3:9" x14ac:dyDescent="0.25">
      <c r="C1759" s="10"/>
      <c r="D1759" s="10"/>
      <c r="E1759" s="10"/>
      <c r="F1759" s="10"/>
      <c r="G1759" s="10"/>
      <c r="H1759" s="10"/>
      <c r="I1759" s="10"/>
    </row>
    <row r="1760" spans="3:9" x14ac:dyDescent="0.25">
      <c r="C1760" s="10"/>
      <c r="D1760" s="10"/>
      <c r="E1760" s="10"/>
      <c r="F1760" s="10"/>
      <c r="G1760" s="10"/>
      <c r="H1760" s="10"/>
      <c r="I1760" s="10"/>
    </row>
    <row r="1761" spans="3:9" x14ac:dyDescent="0.25">
      <c r="C1761" s="10"/>
      <c r="D1761" s="10"/>
      <c r="E1761" s="10"/>
      <c r="F1761" s="10"/>
      <c r="G1761" s="10"/>
      <c r="H1761" s="10"/>
      <c r="I1761" s="10"/>
    </row>
    <row r="1762" spans="3:9" x14ac:dyDescent="0.25">
      <c r="C1762" s="10"/>
      <c r="D1762" s="10"/>
      <c r="E1762" s="10"/>
      <c r="F1762" s="10"/>
      <c r="G1762" s="10"/>
      <c r="H1762" s="10"/>
      <c r="I1762" s="10"/>
    </row>
    <row r="1763" spans="3:9" x14ac:dyDescent="0.25">
      <c r="C1763" s="10"/>
      <c r="D1763" s="10"/>
      <c r="E1763" s="10"/>
      <c r="F1763" s="10"/>
      <c r="G1763" s="10"/>
      <c r="H1763" s="10"/>
      <c r="I1763" s="10"/>
    </row>
    <row r="1764" spans="3:9" x14ac:dyDescent="0.25">
      <c r="C1764" s="10"/>
      <c r="D1764" s="10"/>
      <c r="E1764" s="10"/>
      <c r="F1764" s="10"/>
      <c r="G1764" s="10"/>
      <c r="H1764" s="10"/>
      <c r="I1764" s="10"/>
    </row>
    <row r="1765" spans="3:9" x14ac:dyDescent="0.25">
      <c r="C1765" s="10"/>
      <c r="D1765" s="10"/>
      <c r="E1765" s="10"/>
      <c r="F1765" s="10"/>
      <c r="G1765" s="10"/>
      <c r="H1765" s="10"/>
      <c r="I1765" s="10"/>
    </row>
    <row r="1766" spans="3:9" x14ac:dyDescent="0.25">
      <c r="C1766" s="10"/>
      <c r="D1766" s="10"/>
      <c r="E1766" s="10"/>
      <c r="F1766" s="10"/>
      <c r="G1766" s="10"/>
      <c r="H1766" s="10"/>
      <c r="I1766" s="10"/>
    </row>
    <row r="1767" spans="3:9" x14ac:dyDescent="0.25">
      <c r="C1767" s="10"/>
      <c r="D1767" s="10"/>
      <c r="E1767" s="10"/>
      <c r="F1767" s="10"/>
      <c r="G1767" s="10"/>
      <c r="H1767" s="10"/>
      <c r="I1767" s="10"/>
    </row>
    <row r="1768" spans="3:9" x14ac:dyDescent="0.25">
      <c r="C1768" s="10"/>
      <c r="D1768" s="10"/>
      <c r="E1768" s="10"/>
      <c r="F1768" s="10"/>
      <c r="G1768" s="10"/>
      <c r="H1768" s="10"/>
      <c r="I1768" s="10"/>
    </row>
    <row r="1769" spans="3:9" x14ac:dyDescent="0.25">
      <c r="C1769" s="10"/>
      <c r="D1769" s="10"/>
      <c r="E1769" s="10"/>
      <c r="F1769" s="10"/>
      <c r="G1769" s="10"/>
      <c r="H1769" s="10"/>
      <c r="I1769" s="10"/>
    </row>
    <row r="1770" spans="3:9" x14ac:dyDescent="0.25">
      <c r="C1770" s="10"/>
      <c r="D1770" s="10"/>
      <c r="E1770" s="10"/>
      <c r="F1770" s="10"/>
      <c r="G1770" s="10"/>
      <c r="H1770" s="10"/>
      <c r="I1770" s="10"/>
    </row>
    <row r="1771" spans="3:9" x14ac:dyDescent="0.25">
      <c r="C1771" s="10"/>
      <c r="D1771" s="10"/>
      <c r="E1771" s="10"/>
      <c r="F1771" s="10"/>
      <c r="G1771" s="10"/>
      <c r="H1771" s="10"/>
      <c r="I1771" s="10"/>
    </row>
    <row r="1772" spans="3:9" x14ac:dyDescent="0.25">
      <c r="C1772" s="10"/>
      <c r="D1772" s="10"/>
      <c r="E1772" s="10"/>
      <c r="F1772" s="10"/>
      <c r="G1772" s="10"/>
      <c r="H1772" s="10"/>
      <c r="I1772" s="10"/>
    </row>
    <row r="1773" spans="3:9" x14ac:dyDescent="0.25">
      <c r="C1773" s="10"/>
      <c r="D1773" s="10"/>
      <c r="E1773" s="10"/>
      <c r="F1773" s="10"/>
      <c r="G1773" s="10"/>
      <c r="H1773" s="10"/>
      <c r="I1773" s="10"/>
    </row>
    <row r="1774" spans="3:9" x14ac:dyDescent="0.25">
      <c r="C1774" s="10"/>
      <c r="D1774" s="10"/>
      <c r="E1774" s="10"/>
      <c r="F1774" s="10"/>
      <c r="G1774" s="10"/>
      <c r="H1774" s="10"/>
      <c r="I1774" s="10"/>
    </row>
    <row r="1775" spans="3:9" x14ac:dyDescent="0.25">
      <c r="C1775" s="10"/>
      <c r="D1775" s="10"/>
      <c r="E1775" s="10"/>
      <c r="F1775" s="10"/>
      <c r="G1775" s="10"/>
      <c r="H1775" s="10"/>
      <c r="I1775" s="10"/>
    </row>
    <row r="1776" spans="3:9" x14ac:dyDescent="0.25">
      <c r="C1776" s="10"/>
      <c r="D1776" s="10"/>
      <c r="E1776" s="10"/>
      <c r="F1776" s="10"/>
      <c r="G1776" s="10"/>
      <c r="H1776" s="10"/>
      <c r="I1776" s="10"/>
    </row>
    <row r="1777" spans="3:9" x14ac:dyDescent="0.25">
      <c r="C1777" s="10"/>
      <c r="D1777" s="10"/>
      <c r="E1777" s="10"/>
      <c r="F1777" s="10"/>
      <c r="G1777" s="10"/>
      <c r="H1777" s="10"/>
      <c r="I1777" s="10"/>
    </row>
    <row r="1778" spans="3:9" x14ac:dyDescent="0.25">
      <c r="C1778" s="10"/>
      <c r="D1778" s="10"/>
      <c r="E1778" s="10"/>
      <c r="F1778" s="10"/>
      <c r="G1778" s="10"/>
      <c r="H1778" s="10"/>
      <c r="I1778" s="10"/>
    </row>
    <row r="1779" spans="3:9" x14ac:dyDescent="0.25">
      <c r="C1779" s="10"/>
      <c r="D1779" s="10"/>
      <c r="E1779" s="10"/>
      <c r="F1779" s="10"/>
      <c r="G1779" s="10"/>
      <c r="H1779" s="10"/>
      <c r="I1779" s="10"/>
    </row>
    <row r="1780" spans="3:9" x14ac:dyDescent="0.25">
      <c r="C1780" s="10"/>
      <c r="D1780" s="10"/>
      <c r="E1780" s="10"/>
      <c r="F1780" s="10"/>
      <c r="G1780" s="10"/>
      <c r="H1780" s="10"/>
      <c r="I1780" s="10"/>
    </row>
    <row r="1781" spans="3:9" x14ac:dyDescent="0.25">
      <c r="C1781" s="10"/>
      <c r="D1781" s="10"/>
      <c r="E1781" s="10"/>
      <c r="F1781" s="10"/>
      <c r="G1781" s="10"/>
      <c r="H1781" s="10"/>
      <c r="I1781" s="10"/>
    </row>
    <row r="1782" spans="3:9" x14ac:dyDescent="0.25">
      <c r="C1782" s="10"/>
      <c r="D1782" s="10"/>
      <c r="E1782" s="10"/>
      <c r="F1782" s="10"/>
      <c r="G1782" s="10"/>
      <c r="H1782" s="10"/>
      <c r="I1782" s="10"/>
    </row>
    <row r="1783" spans="3:9" x14ac:dyDescent="0.25">
      <c r="C1783" s="10"/>
      <c r="D1783" s="10"/>
      <c r="E1783" s="10"/>
      <c r="F1783" s="10"/>
      <c r="G1783" s="10"/>
      <c r="H1783" s="10"/>
      <c r="I1783" s="10"/>
    </row>
    <row r="1784" spans="3:9" x14ac:dyDescent="0.25">
      <c r="C1784" s="10"/>
      <c r="D1784" s="10"/>
      <c r="E1784" s="10"/>
      <c r="F1784" s="10"/>
      <c r="G1784" s="10"/>
      <c r="H1784" s="10"/>
      <c r="I1784" s="10"/>
    </row>
    <row r="1785" spans="3:9" x14ac:dyDescent="0.25">
      <c r="C1785" s="10"/>
      <c r="D1785" s="10"/>
      <c r="E1785" s="10"/>
      <c r="F1785" s="10"/>
      <c r="G1785" s="10"/>
      <c r="H1785" s="10"/>
      <c r="I1785" s="10"/>
    </row>
    <row r="1786" spans="3:9" x14ac:dyDescent="0.25">
      <c r="C1786" s="10"/>
      <c r="D1786" s="10"/>
      <c r="E1786" s="10"/>
      <c r="F1786" s="10"/>
      <c r="G1786" s="10"/>
      <c r="H1786" s="10"/>
      <c r="I1786" s="10"/>
    </row>
    <row r="1787" spans="3:9" x14ac:dyDescent="0.25">
      <c r="C1787" s="10"/>
      <c r="D1787" s="10"/>
      <c r="E1787" s="10"/>
      <c r="F1787" s="10"/>
      <c r="G1787" s="10"/>
      <c r="H1787" s="10"/>
      <c r="I1787" s="10"/>
    </row>
    <row r="1788" spans="3:9" x14ac:dyDescent="0.25">
      <c r="C1788" s="10"/>
      <c r="D1788" s="10"/>
      <c r="E1788" s="10"/>
      <c r="F1788" s="10"/>
      <c r="G1788" s="10"/>
      <c r="H1788" s="10"/>
      <c r="I1788" s="10"/>
    </row>
    <row r="1789" spans="3:9" x14ac:dyDescent="0.25">
      <c r="C1789" s="10"/>
      <c r="D1789" s="10"/>
      <c r="E1789" s="10"/>
      <c r="F1789" s="10"/>
      <c r="G1789" s="10"/>
      <c r="H1789" s="10"/>
      <c r="I1789" s="10"/>
    </row>
    <row r="1790" spans="3:9" x14ac:dyDescent="0.25">
      <c r="C1790" s="10"/>
      <c r="D1790" s="10"/>
      <c r="E1790" s="10"/>
      <c r="F1790" s="10"/>
      <c r="G1790" s="10"/>
      <c r="H1790" s="10"/>
      <c r="I1790" s="10"/>
    </row>
    <row r="1791" spans="3:9" x14ac:dyDescent="0.25">
      <c r="C1791" s="10"/>
      <c r="D1791" s="10"/>
      <c r="E1791" s="10"/>
      <c r="F1791" s="10"/>
      <c r="G1791" s="10"/>
      <c r="H1791" s="10"/>
      <c r="I1791" s="10"/>
    </row>
    <row r="1792" spans="3:9" x14ac:dyDescent="0.25">
      <c r="C1792" s="10"/>
      <c r="D1792" s="10"/>
      <c r="E1792" s="10"/>
      <c r="F1792" s="10"/>
      <c r="G1792" s="10"/>
      <c r="H1792" s="10"/>
      <c r="I1792" s="10"/>
    </row>
    <row r="1793" spans="3:9" x14ac:dyDescent="0.25">
      <c r="C1793" s="10"/>
      <c r="D1793" s="10"/>
      <c r="E1793" s="10"/>
      <c r="F1793" s="10"/>
      <c r="G1793" s="10"/>
      <c r="H1793" s="10"/>
      <c r="I1793" s="10"/>
    </row>
    <row r="1794" spans="3:9" x14ac:dyDescent="0.25">
      <c r="C1794" s="10"/>
      <c r="D1794" s="10"/>
      <c r="E1794" s="10"/>
      <c r="F1794" s="10"/>
      <c r="G1794" s="10"/>
      <c r="H1794" s="10"/>
      <c r="I1794" s="10"/>
    </row>
    <row r="1795" spans="3:9" x14ac:dyDescent="0.25">
      <c r="C1795" s="10"/>
      <c r="D1795" s="10"/>
      <c r="E1795" s="10"/>
      <c r="F1795" s="10"/>
      <c r="G1795" s="10"/>
      <c r="H1795" s="10"/>
      <c r="I1795" s="10"/>
    </row>
    <row r="1796" spans="3:9" x14ac:dyDescent="0.25">
      <c r="C1796" s="10"/>
      <c r="D1796" s="10"/>
      <c r="E1796" s="10"/>
      <c r="F1796" s="10"/>
      <c r="G1796" s="10"/>
      <c r="H1796" s="10"/>
      <c r="I1796" s="10"/>
    </row>
    <row r="1797" spans="3:9" x14ac:dyDescent="0.25">
      <c r="C1797" s="10"/>
      <c r="D1797" s="10"/>
      <c r="E1797" s="10"/>
      <c r="F1797" s="10"/>
      <c r="G1797" s="10"/>
      <c r="H1797" s="10"/>
      <c r="I1797" s="10"/>
    </row>
    <row r="1798" spans="3:9" x14ac:dyDescent="0.25">
      <c r="C1798" s="10"/>
      <c r="D1798" s="10"/>
      <c r="E1798" s="10"/>
      <c r="F1798" s="10"/>
      <c r="G1798" s="10"/>
      <c r="H1798" s="10"/>
      <c r="I1798" s="10"/>
    </row>
    <row r="1799" spans="3:9" x14ac:dyDescent="0.25">
      <c r="C1799" s="10"/>
      <c r="D1799" s="10"/>
      <c r="E1799" s="10"/>
      <c r="F1799" s="10"/>
      <c r="G1799" s="10"/>
      <c r="H1799" s="10"/>
      <c r="I1799" s="10"/>
    </row>
    <row r="1800" spans="3:9" x14ac:dyDescent="0.25">
      <c r="C1800" s="10"/>
      <c r="D1800" s="10"/>
      <c r="E1800" s="10"/>
      <c r="F1800" s="10"/>
      <c r="G1800" s="10"/>
      <c r="H1800" s="10"/>
      <c r="I1800" s="10"/>
    </row>
    <row r="1801" spans="3:9" x14ac:dyDescent="0.25">
      <c r="C1801" s="10"/>
      <c r="D1801" s="10"/>
      <c r="E1801" s="10"/>
      <c r="F1801" s="10"/>
      <c r="G1801" s="10"/>
      <c r="H1801" s="10"/>
      <c r="I1801" s="10"/>
    </row>
    <row r="1802" spans="3:9" x14ac:dyDescent="0.25">
      <c r="C1802" s="10"/>
      <c r="D1802" s="10"/>
      <c r="E1802" s="10"/>
      <c r="F1802" s="10"/>
      <c r="G1802" s="10"/>
      <c r="H1802" s="10"/>
      <c r="I1802" s="10"/>
    </row>
    <row r="1803" spans="3:9" x14ac:dyDescent="0.25">
      <c r="C1803" s="10"/>
      <c r="D1803" s="10"/>
      <c r="E1803" s="10"/>
      <c r="F1803" s="10"/>
      <c r="G1803" s="10"/>
      <c r="H1803" s="10"/>
      <c r="I1803" s="10"/>
    </row>
    <row r="1804" spans="3:9" x14ac:dyDescent="0.25">
      <c r="C1804" s="10"/>
      <c r="D1804" s="10"/>
      <c r="E1804" s="10"/>
      <c r="F1804" s="10"/>
      <c r="G1804" s="10"/>
      <c r="H1804" s="10"/>
      <c r="I1804" s="10"/>
    </row>
    <row r="1805" spans="3:9" x14ac:dyDescent="0.25">
      <c r="C1805" s="10"/>
      <c r="D1805" s="10"/>
      <c r="E1805" s="10"/>
      <c r="F1805" s="10"/>
      <c r="G1805" s="10"/>
      <c r="H1805" s="10"/>
      <c r="I1805" s="10"/>
    </row>
    <row r="1806" spans="3:9" x14ac:dyDescent="0.25">
      <c r="C1806" s="10"/>
      <c r="D1806" s="10"/>
      <c r="E1806" s="10"/>
      <c r="F1806" s="10"/>
      <c r="G1806" s="10"/>
      <c r="H1806" s="10"/>
      <c r="I1806" s="10"/>
    </row>
    <row r="1807" spans="3:9" x14ac:dyDescent="0.25">
      <c r="C1807" s="10"/>
      <c r="D1807" s="10"/>
      <c r="E1807" s="10"/>
      <c r="F1807" s="10"/>
      <c r="G1807" s="10"/>
      <c r="H1807" s="10"/>
      <c r="I1807" s="10"/>
    </row>
    <row r="1808" spans="3:9" x14ac:dyDescent="0.25">
      <c r="C1808" s="10"/>
      <c r="D1808" s="10"/>
      <c r="E1808" s="10"/>
      <c r="F1808" s="10"/>
      <c r="G1808" s="10"/>
      <c r="H1808" s="10"/>
      <c r="I1808" s="10"/>
    </row>
    <row r="1809" spans="3:9" x14ac:dyDescent="0.25">
      <c r="C1809" s="10"/>
      <c r="D1809" s="10"/>
      <c r="E1809" s="10"/>
      <c r="F1809" s="10"/>
      <c r="G1809" s="10"/>
      <c r="H1809" s="10"/>
      <c r="I1809" s="10"/>
    </row>
    <row r="1810" spans="3:9" x14ac:dyDescent="0.25">
      <c r="C1810" s="10"/>
      <c r="D1810" s="10"/>
      <c r="E1810" s="10"/>
      <c r="F1810" s="10"/>
      <c r="G1810" s="10"/>
      <c r="H1810" s="10"/>
      <c r="I1810" s="10"/>
    </row>
    <row r="1811" spans="3:9" x14ac:dyDescent="0.25">
      <c r="C1811" s="10"/>
      <c r="D1811" s="10"/>
      <c r="E1811" s="10"/>
      <c r="F1811" s="10"/>
      <c r="G1811" s="10"/>
      <c r="H1811" s="10"/>
      <c r="I1811" s="10"/>
    </row>
    <row r="1812" spans="3:9" x14ac:dyDescent="0.25">
      <c r="C1812" s="10"/>
      <c r="D1812" s="10"/>
      <c r="E1812" s="10"/>
      <c r="F1812" s="10"/>
      <c r="G1812" s="10"/>
      <c r="H1812" s="10"/>
      <c r="I1812" s="10"/>
    </row>
    <row r="1813" spans="3:9" x14ac:dyDescent="0.25">
      <c r="C1813" s="10"/>
      <c r="D1813" s="10"/>
      <c r="E1813" s="10"/>
      <c r="F1813" s="10"/>
      <c r="G1813" s="10"/>
      <c r="H1813" s="10"/>
      <c r="I1813" s="10"/>
    </row>
    <row r="1814" spans="3:9" x14ac:dyDescent="0.25">
      <c r="C1814" s="10"/>
      <c r="D1814" s="10"/>
      <c r="E1814" s="10"/>
      <c r="F1814" s="10"/>
      <c r="G1814" s="10"/>
      <c r="H1814" s="10"/>
      <c r="I1814" s="10"/>
    </row>
    <row r="1815" spans="3:9" x14ac:dyDescent="0.25">
      <c r="C1815" s="10"/>
      <c r="D1815" s="10"/>
      <c r="E1815" s="10"/>
      <c r="F1815" s="10"/>
      <c r="G1815" s="10"/>
      <c r="H1815" s="10"/>
      <c r="I1815" s="10"/>
    </row>
    <row r="1816" spans="3:9" x14ac:dyDescent="0.25">
      <c r="C1816" s="10"/>
      <c r="D1816" s="10"/>
      <c r="E1816" s="10"/>
      <c r="F1816" s="10"/>
      <c r="G1816" s="10"/>
      <c r="H1816" s="10"/>
      <c r="I1816" s="10"/>
    </row>
    <row r="1817" spans="3:9" x14ac:dyDescent="0.25">
      <c r="C1817" s="10"/>
      <c r="D1817" s="10"/>
      <c r="E1817" s="10"/>
      <c r="F1817" s="10"/>
      <c r="G1817" s="10"/>
      <c r="H1817" s="10"/>
      <c r="I1817" s="10"/>
    </row>
    <row r="1818" spans="3:9" x14ac:dyDescent="0.25">
      <c r="C1818" s="10"/>
      <c r="D1818" s="10"/>
      <c r="E1818" s="10"/>
      <c r="F1818" s="10"/>
      <c r="G1818" s="10"/>
      <c r="H1818" s="10"/>
      <c r="I1818" s="10"/>
    </row>
    <row r="1819" spans="3:9" x14ac:dyDescent="0.25">
      <c r="C1819" s="10"/>
      <c r="D1819" s="10"/>
      <c r="E1819" s="10"/>
      <c r="F1819" s="10"/>
      <c r="G1819" s="10"/>
      <c r="H1819" s="10"/>
      <c r="I1819" s="10"/>
    </row>
    <row r="1820" spans="3:9" x14ac:dyDescent="0.25">
      <c r="C1820" s="10"/>
      <c r="D1820" s="10"/>
      <c r="E1820" s="10"/>
      <c r="F1820" s="10"/>
      <c r="G1820" s="10"/>
      <c r="H1820" s="10"/>
      <c r="I1820" s="10"/>
    </row>
    <row r="1821" spans="3:9" x14ac:dyDescent="0.25">
      <c r="C1821" s="10"/>
      <c r="D1821" s="10"/>
      <c r="E1821" s="10"/>
      <c r="F1821" s="10"/>
      <c r="G1821" s="10"/>
      <c r="H1821" s="10"/>
      <c r="I1821" s="10"/>
    </row>
    <row r="1822" spans="3:9" x14ac:dyDescent="0.25">
      <c r="C1822" s="10"/>
      <c r="D1822" s="10"/>
      <c r="E1822" s="10"/>
      <c r="F1822" s="10"/>
      <c r="G1822" s="10"/>
      <c r="H1822" s="10"/>
      <c r="I1822" s="10"/>
    </row>
    <row r="1823" spans="3:9" x14ac:dyDescent="0.25">
      <c r="C1823" s="10"/>
      <c r="D1823" s="10"/>
      <c r="E1823" s="10"/>
      <c r="F1823" s="10"/>
      <c r="G1823" s="10"/>
      <c r="H1823" s="10"/>
      <c r="I1823" s="10"/>
    </row>
    <row r="1824" spans="3:9" x14ac:dyDescent="0.25">
      <c r="C1824" s="10"/>
      <c r="D1824" s="10"/>
      <c r="E1824" s="10"/>
      <c r="F1824" s="10"/>
      <c r="G1824" s="10"/>
      <c r="H1824" s="10"/>
      <c r="I1824" s="10"/>
    </row>
    <row r="1825" spans="3:9" x14ac:dyDescent="0.25">
      <c r="C1825" s="10"/>
      <c r="D1825" s="10"/>
      <c r="E1825" s="10"/>
      <c r="F1825" s="10"/>
      <c r="G1825" s="10"/>
      <c r="H1825" s="10"/>
      <c r="I1825" s="10"/>
    </row>
    <row r="1826" spans="3:9" x14ac:dyDescent="0.25">
      <c r="C1826" s="10"/>
      <c r="D1826" s="10"/>
      <c r="E1826" s="10"/>
      <c r="F1826" s="10"/>
      <c r="G1826" s="10"/>
      <c r="H1826" s="10"/>
      <c r="I1826" s="10"/>
    </row>
    <row r="1827" spans="3:9" x14ac:dyDescent="0.25">
      <c r="C1827" s="10"/>
      <c r="D1827" s="10"/>
      <c r="E1827" s="10"/>
      <c r="F1827" s="10"/>
      <c r="G1827" s="10"/>
      <c r="H1827" s="10"/>
      <c r="I1827" s="10"/>
    </row>
    <row r="1828" spans="3:9" x14ac:dyDescent="0.25">
      <c r="C1828" s="10"/>
      <c r="D1828" s="10"/>
      <c r="E1828" s="10"/>
      <c r="F1828" s="10"/>
      <c r="G1828" s="10"/>
      <c r="H1828" s="10"/>
      <c r="I1828" s="10"/>
    </row>
    <row r="1829" spans="3:9" x14ac:dyDescent="0.25">
      <c r="C1829" s="10"/>
      <c r="D1829" s="10"/>
      <c r="E1829" s="10"/>
      <c r="F1829" s="10"/>
      <c r="G1829" s="10"/>
      <c r="H1829" s="10"/>
      <c r="I1829" s="10"/>
    </row>
    <row r="1830" spans="3:9" x14ac:dyDescent="0.25">
      <c r="C1830" s="10"/>
      <c r="D1830" s="10"/>
      <c r="E1830" s="10"/>
      <c r="F1830" s="10"/>
      <c r="G1830" s="10"/>
      <c r="H1830" s="10"/>
      <c r="I1830" s="10"/>
    </row>
    <row r="1831" spans="3:9" x14ac:dyDescent="0.25">
      <c r="C1831" s="10"/>
      <c r="D1831" s="10"/>
      <c r="E1831" s="10"/>
      <c r="F1831" s="10"/>
      <c r="G1831" s="10"/>
      <c r="H1831" s="10"/>
      <c r="I1831" s="10"/>
    </row>
    <row r="1832" spans="3:9" x14ac:dyDescent="0.25">
      <c r="C1832" s="10"/>
      <c r="D1832" s="10"/>
      <c r="E1832" s="10"/>
      <c r="F1832" s="10"/>
      <c r="G1832" s="10"/>
      <c r="H1832" s="10"/>
      <c r="I1832" s="10"/>
    </row>
    <row r="1833" spans="3:9" x14ac:dyDescent="0.25">
      <c r="C1833" s="10"/>
      <c r="D1833" s="10"/>
      <c r="E1833" s="10"/>
      <c r="F1833" s="10"/>
      <c r="G1833" s="10"/>
      <c r="H1833" s="10"/>
      <c r="I1833" s="10"/>
    </row>
    <row r="1834" spans="3:9" x14ac:dyDescent="0.25">
      <c r="C1834" s="10"/>
      <c r="D1834" s="10"/>
      <c r="E1834" s="10"/>
      <c r="F1834" s="10"/>
      <c r="G1834" s="10"/>
      <c r="H1834" s="10"/>
      <c r="I1834" s="10"/>
    </row>
    <row r="1835" spans="3:9" x14ac:dyDescent="0.25">
      <c r="C1835" s="10"/>
      <c r="D1835" s="10"/>
      <c r="E1835" s="10"/>
      <c r="F1835" s="10"/>
      <c r="G1835" s="10"/>
      <c r="H1835" s="10"/>
      <c r="I1835" s="10"/>
    </row>
    <row r="1836" spans="3:9" x14ac:dyDescent="0.25">
      <c r="C1836" s="10"/>
      <c r="D1836" s="10"/>
      <c r="E1836" s="10"/>
      <c r="F1836" s="10"/>
      <c r="G1836" s="10"/>
      <c r="H1836" s="10"/>
      <c r="I1836" s="10"/>
    </row>
    <row r="1837" spans="3:9" x14ac:dyDescent="0.25">
      <c r="C1837" s="10"/>
      <c r="D1837" s="10"/>
      <c r="E1837" s="10"/>
      <c r="F1837" s="10"/>
      <c r="G1837" s="10"/>
      <c r="H1837" s="10"/>
      <c r="I1837" s="10"/>
    </row>
    <row r="1838" spans="3:9" x14ac:dyDescent="0.25">
      <c r="C1838" s="10"/>
      <c r="D1838" s="10"/>
      <c r="E1838" s="10"/>
      <c r="F1838" s="10"/>
      <c r="G1838" s="10"/>
      <c r="H1838" s="10"/>
      <c r="I1838" s="10"/>
    </row>
    <row r="1839" spans="3:9" x14ac:dyDescent="0.25">
      <c r="C1839" s="10"/>
      <c r="D1839" s="10"/>
      <c r="E1839" s="10"/>
      <c r="F1839" s="10"/>
      <c r="G1839" s="10"/>
      <c r="H1839" s="10"/>
      <c r="I1839" s="10"/>
    </row>
    <row r="1840" spans="3:9" x14ac:dyDescent="0.25">
      <c r="C1840" s="10"/>
      <c r="D1840" s="10"/>
      <c r="E1840" s="10"/>
      <c r="F1840" s="10"/>
      <c r="G1840" s="10"/>
      <c r="H1840" s="10"/>
      <c r="I1840" s="10"/>
    </row>
    <row r="1841" spans="3:9" x14ac:dyDescent="0.25">
      <c r="C1841" s="10"/>
      <c r="D1841" s="10"/>
      <c r="E1841" s="10"/>
      <c r="F1841" s="10"/>
      <c r="G1841" s="10"/>
      <c r="H1841" s="10"/>
      <c r="I1841" s="10"/>
    </row>
    <row r="1842" spans="3:9" x14ac:dyDescent="0.25">
      <c r="C1842" s="10"/>
      <c r="D1842" s="10"/>
      <c r="E1842" s="10"/>
      <c r="F1842" s="10"/>
      <c r="G1842" s="10"/>
      <c r="H1842" s="10"/>
      <c r="I1842" s="10"/>
    </row>
    <row r="1843" spans="3:9" x14ac:dyDescent="0.25">
      <c r="C1843" s="10"/>
      <c r="D1843" s="10"/>
      <c r="E1843" s="10"/>
      <c r="F1843" s="10"/>
      <c r="G1843" s="10"/>
      <c r="H1843" s="10"/>
      <c r="I1843" s="10"/>
    </row>
    <row r="1844" spans="3:9" x14ac:dyDescent="0.25">
      <c r="C1844" s="10"/>
      <c r="D1844" s="10"/>
      <c r="E1844" s="10"/>
      <c r="F1844" s="10"/>
      <c r="G1844" s="10"/>
      <c r="H1844" s="10"/>
      <c r="I1844" s="10"/>
    </row>
    <row r="1845" spans="3:9" x14ac:dyDescent="0.25">
      <c r="C1845" s="10"/>
      <c r="D1845" s="10"/>
      <c r="E1845" s="10"/>
      <c r="F1845" s="10"/>
      <c r="G1845" s="10"/>
      <c r="H1845" s="10"/>
      <c r="I1845" s="10"/>
    </row>
    <row r="1846" spans="3:9" x14ac:dyDescent="0.25">
      <c r="C1846" s="10"/>
      <c r="D1846" s="10"/>
      <c r="E1846" s="10"/>
      <c r="F1846" s="10"/>
      <c r="G1846" s="10"/>
      <c r="H1846" s="10"/>
      <c r="I1846" s="10"/>
    </row>
    <row r="1847" spans="3:9" x14ac:dyDescent="0.25">
      <c r="C1847" s="10"/>
      <c r="D1847" s="10"/>
      <c r="E1847" s="10"/>
      <c r="F1847" s="10"/>
      <c r="G1847" s="10"/>
      <c r="H1847" s="10"/>
      <c r="I1847" s="10"/>
    </row>
    <row r="1848" spans="3:9" x14ac:dyDescent="0.25">
      <c r="C1848" s="10"/>
      <c r="D1848" s="10"/>
      <c r="E1848" s="10"/>
      <c r="F1848" s="10"/>
      <c r="G1848" s="10"/>
      <c r="H1848" s="10"/>
      <c r="I1848" s="10"/>
    </row>
    <row r="1849" spans="3:9" x14ac:dyDescent="0.25">
      <c r="C1849" s="10"/>
      <c r="D1849" s="10"/>
      <c r="E1849" s="10"/>
      <c r="F1849" s="10"/>
      <c r="G1849" s="10"/>
      <c r="H1849" s="10"/>
      <c r="I1849" s="10"/>
    </row>
  </sheetData>
  <mergeCells count="141">
    <mergeCell ref="H555:H556"/>
    <mergeCell ref="I555:I556"/>
    <mergeCell ref="W555:Z555"/>
    <mergeCell ref="AA555:AI555"/>
    <mergeCell ref="CC555:CC556"/>
    <mergeCell ref="A555:A556"/>
    <mergeCell ref="B555:B556"/>
    <mergeCell ref="C555:C556"/>
    <mergeCell ref="D555:E555"/>
    <mergeCell ref="F555:G555"/>
    <mergeCell ref="H510:H511"/>
    <mergeCell ref="I510:I511"/>
    <mergeCell ref="W510:Z510"/>
    <mergeCell ref="AA510:AI510"/>
    <mergeCell ref="CC510:CC511"/>
    <mergeCell ref="A510:A511"/>
    <mergeCell ref="B510:B511"/>
    <mergeCell ref="C510:C511"/>
    <mergeCell ref="D510:E510"/>
    <mergeCell ref="F510:G510"/>
    <mergeCell ref="H467:H468"/>
    <mergeCell ref="I467:I468"/>
    <mergeCell ref="W467:Z467"/>
    <mergeCell ref="AA467:AI467"/>
    <mergeCell ref="CC467:CC468"/>
    <mergeCell ref="A467:A468"/>
    <mergeCell ref="B467:B468"/>
    <mergeCell ref="C467:C468"/>
    <mergeCell ref="D467:E467"/>
    <mergeCell ref="F467:G467"/>
    <mergeCell ref="H424:H425"/>
    <mergeCell ref="I424:I425"/>
    <mergeCell ref="W424:Z424"/>
    <mergeCell ref="AA424:AI424"/>
    <mergeCell ref="CC424:CC425"/>
    <mergeCell ref="A424:A425"/>
    <mergeCell ref="B424:B425"/>
    <mergeCell ref="C424:C425"/>
    <mergeCell ref="D424:E424"/>
    <mergeCell ref="F424:G424"/>
    <mergeCell ref="H383:H384"/>
    <mergeCell ref="I383:I384"/>
    <mergeCell ref="W383:Z383"/>
    <mergeCell ref="AA383:AI383"/>
    <mergeCell ref="CC383:CC384"/>
    <mergeCell ref="A383:A384"/>
    <mergeCell ref="B383:B384"/>
    <mergeCell ref="C383:C384"/>
    <mergeCell ref="D383:E383"/>
    <mergeCell ref="F383:G383"/>
    <mergeCell ref="H342:H343"/>
    <mergeCell ref="I342:I343"/>
    <mergeCell ref="W342:Z342"/>
    <mergeCell ref="AA342:AI342"/>
    <mergeCell ref="CC342:CC343"/>
    <mergeCell ref="A342:A343"/>
    <mergeCell ref="B342:B343"/>
    <mergeCell ref="C342:C343"/>
    <mergeCell ref="D342:E342"/>
    <mergeCell ref="F342:G342"/>
    <mergeCell ref="H301:H302"/>
    <mergeCell ref="I301:I302"/>
    <mergeCell ref="W301:Z301"/>
    <mergeCell ref="AA301:AI301"/>
    <mergeCell ref="CC301:CC302"/>
    <mergeCell ref="A301:A302"/>
    <mergeCell ref="B301:B302"/>
    <mergeCell ref="C301:C302"/>
    <mergeCell ref="D301:E301"/>
    <mergeCell ref="F301:G301"/>
    <mergeCell ref="H258:H259"/>
    <mergeCell ref="I258:I259"/>
    <mergeCell ref="W258:Z258"/>
    <mergeCell ref="AA258:AI258"/>
    <mergeCell ref="CC258:CC259"/>
    <mergeCell ref="A258:A259"/>
    <mergeCell ref="B258:B259"/>
    <mergeCell ref="C258:C259"/>
    <mergeCell ref="D258:E258"/>
    <mergeCell ref="F258:G258"/>
    <mergeCell ref="H218:H219"/>
    <mergeCell ref="I218:I219"/>
    <mergeCell ref="W218:Z218"/>
    <mergeCell ref="AA218:AI218"/>
    <mergeCell ref="CC218:CC219"/>
    <mergeCell ref="A218:A219"/>
    <mergeCell ref="B218:B219"/>
    <mergeCell ref="C218:C219"/>
    <mergeCell ref="D218:E218"/>
    <mergeCell ref="F218:G218"/>
    <mergeCell ref="H177:H178"/>
    <mergeCell ref="I177:I178"/>
    <mergeCell ref="W177:Z177"/>
    <mergeCell ref="AA177:AI177"/>
    <mergeCell ref="CC177:CC178"/>
    <mergeCell ref="A177:A178"/>
    <mergeCell ref="B177:B178"/>
    <mergeCell ref="C177:C178"/>
    <mergeCell ref="D177:E177"/>
    <mergeCell ref="F177:G177"/>
    <mergeCell ref="H136:H137"/>
    <mergeCell ref="I136:I137"/>
    <mergeCell ref="W136:Z136"/>
    <mergeCell ref="AA136:AI136"/>
    <mergeCell ref="CC136:CC137"/>
    <mergeCell ref="A136:A137"/>
    <mergeCell ref="B136:B137"/>
    <mergeCell ref="C136:C137"/>
    <mergeCell ref="D136:E136"/>
    <mergeCell ref="F136:G136"/>
    <mergeCell ref="H92:H93"/>
    <mergeCell ref="I92:I93"/>
    <mergeCell ref="W92:Z92"/>
    <mergeCell ref="AA92:AI92"/>
    <mergeCell ref="CC92:CC93"/>
    <mergeCell ref="A92:A93"/>
    <mergeCell ref="B92:B93"/>
    <mergeCell ref="C92:C93"/>
    <mergeCell ref="D92:E92"/>
    <mergeCell ref="F92:G92"/>
    <mergeCell ref="H50:H51"/>
    <mergeCell ref="I50:I51"/>
    <mergeCell ref="W50:Z50"/>
    <mergeCell ref="AA50:AI50"/>
    <mergeCell ref="CC50:CC51"/>
    <mergeCell ref="A50:A51"/>
    <mergeCell ref="B50:B51"/>
    <mergeCell ref="C50:C51"/>
    <mergeCell ref="D50:E50"/>
    <mergeCell ref="F50:G50"/>
    <mergeCell ref="A2:I2"/>
    <mergeCell ref="A8:A9"/>
    <mergeCell ref="B8:B9"/>
    <mergeCell ref="C8:C9"/>
    <mergeCell ref="D8:E8"/>
    <mergeCell ref="CC8:CC9"/>
    <mergeCell ref="W8:Z8"/>
    <mergeCell ref="AA8:AI8"/>
    <mergeCell ref="F8:G8"/>
    <mergeCell ref="H8:H9"/>
    <mergeCell ref="I8:I9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7-11 лет</vt:lpstr>
      <vt:lpstr>С3</vt:lpstr>
    </vt:vector>
  </TitlesOfParts>
  <Company>УрГЭУ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First</cp:lastModifiedBy>
  <cp:lastPrinted>2024-12-23T07:13:42Z</cp:lastPrinted>
  <dcterms:created xsi:type="dcterms:W3CDTF">2002-09-22T07:35:02Z</dcterms:created>
  <dcterms:modified xsi:type="dcterms:W3CDTF">2025-09-29T07:38:17Z</dcterms:modified>
</cp:coreProperties>
</file>